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ac-srvdc01\secretariat\Divers\Nadine\SITE INTERNET\FINANCES - documents budgétaires\"/>
    </mc:Choice>
  </mc:AlternateContent>
  <bookViews>
    <workbookView xWindow="0" yWindow="0" windowWidth="28800" windowHeight="12435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Commentaires" sheetId="26" r:id="rId14"/>
    <sheet name="Glossaire" sheetId="27" r:id="rId15"/>
    <sheet name="Feuil1" sheetId="34" r:id="rId16"/>
  </sheets>
  <calcPr calcId="18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H49" i="15"/>
  <c r="H47" i="15" s="1"/>
  <c r="H43" i="15" s="1"/>
  <c r="H63" i="18"/>
  <c r="H48" i="18"/>
  <c r="H42" i="18"/>
  <c r="H51" i="18" s="1"/>
  <c r="H31" i="18"/>
  <c r="H14" i="18"/>
  <c r="H19" i="18" s="1"/>
  <c r="H63" i="17"/>
  <c r="H49" i="17"/>
  <c r="H44" i="17"/>
  <c r="H52" i="17" s="1"/>
  <c r="H34" i="17"/>
  <c r="H14" i="17"/>
  <c r="H19" i="17" s="1"/>
  <c r="H45" i="16"/>
  <c r="H44" i="16" s="1"/>
  <c r="H35" i="16"/>
  <c r="H25" i="16"/>
  <c r="H21" i="16"/>
  <c r="H16" i="16"/>
  <c r="H10" i="16" s="1"/>
  <c r="H59" i="15"/>
  <c r="H39" i="15"/>
  <c r="H35" i="15"/>
  <c r="H29" i="15"/>
  <c r="H14" i="15"/>
  <c r="G3" i="18"/>
  <c r="G2" i="18"/>
  <c r="G1" i="18"/>
  <c r="G3" i="16"/>
  <c r="G2" i="16"/>
  <c r="G1" i="16"/>
  <c r="G3" i="17"/>
  <c r="G2" i="17"/>
  <c r="G1" i="17"/>
  <c r="G3" i="15"/>
  <c r="G2" i="15"/>
  <c r="G1" i="15"/>
  <c r="R2" i="13"/>
  <c r="R2" i="27" s="1"/>
  <c r="R2" i="26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N18" i="30"/>
  <c r="T15" i="30"/>
  <c r="T18" i="30" s="1"/>
  <c r="Q15" i="30"/>
  <c r="Q18" i="30" s="1"/>
  <c r="N15" i="30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/>
  <c r="N26" i="29"/>
  <c r="N29" i="29" s="1"/>
  <c r="K26" i="29"/>
  <c r="K29" i="29" s="1"/>
  <c r="H26" i="29"/>
  <c r="T15" i="29"/>
  <c r="T18" i="29" s="1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18"/>
  <c r="C1" i="18"/>
  <c r="D1" i="18"/>
  <c r="I1" i="18"/>
  <c r="A3" i="18"/>
  <c r="I3" i="18"/>
  <c r="F14" i="18"/>
  <c r="F19" i="18" s="1"/>
  <c r="F31" i="18"/>
  <c r="F42" i="18"/>
  <c r="F48" i="18"/>
  <c r="F63" i="18"/>
  <c r="A1" i="17"/>
  <c r="C1" i="17"/>
  <c r="D1" i="17"/>
  <c r="I1" i="17"/>
  <c r="A3" i="17"/>
  <c r="I3" i="17"/>
  <c r="F14" i="17"/>
  <c r="F19" i="17"/>
  <c r="F34" i="17"/>
  <c r="F44" i="17"/>
  <c r="F49" i="17"/>
  <c r="F63" i="17"/>
  <c r="A1" i="16"/>
  <c r="C1" i="16"/>
  <c r="D1" i="16"/>
  <c r="I1" i="16"/>
  <c r="A3" i="16"/>
  <c r="I3" i="16"/>
  <c r="F16" i="16"/>
  <c r="F21" i="16"/>
  <c r="F25" i="16"/>
  <c r="F35" i="16"/>
  <c r="F45" i="16"/>
  <c r="F44" i="16"/>
  <c r="A1" i="15"/>
  <c r="C1" i="15"/>
  <c r="D1" i="15"/>
  <c r="I1" i="15"/>
  <c r="I2" i="15"/>
  <c r="F6" i="15" s="1"/>
  <c r="H6" i="15" s="1"/>
  <c r="A3" i="15"/>
  <c r="I3" i="15"/>
  <c r="F14" i="15"/>
  <c r="F29" i="15"/>
  <c r="F35" i="15"/>
  <c r="F39" i="15"/>
  <c r="F49" i="15"/>
  <c r="F47" i="15" s="1"/>
  <c r="F59" i="15"/>
  <c r="A1" i="23"/>
  <c r="D1" i="23"/>
  <c r="J1" i="23"/>
  <c r="P1" i="23"/>
  <c r="R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I2" i="16"/>
  <c r="F6" i="16" s="1"/>
  <c r="H6" i="16" s="1"/>
  <c r="I2" i="18"/>
  <c r="F5" i="18" s="1"/>
  <c r="H5" i="18" s="1"/>
  <c r="I2" i="17"/>
  <c r="F5" i="17" s="1"/>
  <c r="H5" i="17" s="1"/>
  <c r="R2" i="29"/>
  <c r="T9" i="29" s="1"/>
  <c r="Q9" i="29" s="1"/>
  <c r="N9" i="29" s="1"/>
  <c r="K9" i="29" s="1"/>
  <c r="H9" i="29" s="1"/>
  <c r="F51" i="18" l="1"/>
  <c r="F54" i="17" s="1"/>
  <c r="F33" i="18"/>
  <c r="F38" i="17" s="1"/>
  <c r="H33" i="18"/>
  <c r="H55" i="18" s="1"/>
  <c r="H65" i="18" s="1"/>
  <c r="F52" i="17"/>
  <c r="F56" i="17" s="1"/>
  <c r="F36" i="17"/>
  <c r="F33" i="16"/>
  <c r="H33" i="16"/>
  <c r="H57" i="16" s="1"/>
  <c r="F10" i="16"/>
  <c r="F43" i="15"/>
  <c r="F10" i="15"/>
  <c r="F66" i="15" s="1"/>
  <c r="H10" i="15"/>
  <c r="H66" i="15" s="1"/>
  <c r="T9" i="23"/>
  <c r="Q9" i="23"/>
  <c r="N9" i="23"/>
  <c r="H9" i="23"/>
  <c r="H54" i="17"/>
  <c r="H53" i="18"/>
  <c r="K10" i="23"/>
  <c r="N10" i="23"/>
  <c r="Q10" i="23"/>
  <c r="H21" i="17"/>
  <c r="H21" i="18"/>
  <c r="H36" i="17"/>
  <c r="F21" i="18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F21" i="17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  <c r="F53" i="18" l="1"/>
  <c r="F55" i="18"/>
  <c r="F65" i="18" s="1"/>
  <c r="F35" i="18"/>
  <c r="F57" i="16"/>
  <c r="F65" i="17"/>
  <c r="H38" i="17"/>
  <c r="H35" i="18"/>
  <c r="H56" i="17"/>
  <c r="F58" i="17" l="1"/>
  <c r="F57" i="18"/>
  <c r="H58" i="17"/>
  <c r="H57" i="18"/>
  <c r="H65" i="17"/>
</calcChain>
</file>

<file path=xl/sharedStrings.xml><?xml version="1.0" encoding="utf-8"?>
<sst xmlns="http://schemas.openxmlformats.org/spreadsheetml/2006/main" count="550" uniqueCount="356">
  <si>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</si>
  <si>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</si>
  <si>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</si>
  <si>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</si>
  <si>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</si>
  <si>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</si>
  <si>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</si>
  <si>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</si>
  <si>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</si>
  <si>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</si>
  <si>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</si>
  <si>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</si>
  <si>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</si>
  <si>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</si>
  <si>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</si>
  <si>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</si>
  <si>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</si>
  <si>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</si>
  <si>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</si>
  <si>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</si>
  <si>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</si>
  <si>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</si>
  <si>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</si>
  <si>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</si>
  <si>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</si>
  <si>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</si>
  <si>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</si>
  <si>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</si>
  <si>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</si>
  <si>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</si>
  <si>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</si>
  <si>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</si>
  <si>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</si>
  <si>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</si>
  <si>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</si>
  <si>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</si>
  <si>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</si>
  <si>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</si>
  <si>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</si>
  <si>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</si>
  <si>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</si>
  <si>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</si>
  <si>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</si>
  <si>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</si>
  <si>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</si>
  <si>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</si>
  <si>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</si>
  <si>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</si>
  <si>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</si>
  <si>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</si>
  <si>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</si>
  <si>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</si>
  <si>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</si>
  <si>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</si>
  <si>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</si>
  <si>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</si>
  <si>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</si>
  <si>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</si>
  <si>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</si>
  <si>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</si>
  <si>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</si>
  <si>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</si>
  <si>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</si>
  <si>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</si>
  <si>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</si>
  <si>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</si>
  <si>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</si>
  <si>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</si>
  <si>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</si>
  <si>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</si>
  <si>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</si>
  <si>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</si>
  <si>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</si>
  <si>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</si>
  <si>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</si>
  <si>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</si>
  <si>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</si>
  <si>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</si>
  <si>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</si>
  <si>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</si>
  <si>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</si>
  <si>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</si>
  <si>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</si>
  <si>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</si>
  <si>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</si>
  <si>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</si>
  <si>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</si>
  <si>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</si>
  <si>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</si>
  <si>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</si>
  <si>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</si>
  <si>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</si>
  <si>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</si>
  <si>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</si>
  <si>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</si>
  <si>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</si>
  <si>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</si>
  <si>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</si>
  <si>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</si>
  <si>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</si>
  <si>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</si>
  <si>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</si>
  <si>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</si>
  <si>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</si>
  <si>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</si>
  <si>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</si>
  <si>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</si>
  <si>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</si>
  <si>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</si>
  <si>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</si>
  <si>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</si>
  <si>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</si>
  <si>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</si>
  <si>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</si>
  <si>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</si>
  <si>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</si>
  <si>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</si>
  <si>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</si>
  <si>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</si>
  <si>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</si>
  <si>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</si>
  <si>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</si>
  <si>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</si>
  <si>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</si>
  <si>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</si>
  <si>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</si>
  <si>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</si>
  <si>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</si>
  <si>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</si>
  <si>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</si>
  <si>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</si>
  <si>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</si>
  <si>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</si>
  <si>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</si>
  <si>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</si>
  <si>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</si>
  <si>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</si>
  <si>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</si>
  <si>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</si>
  <si>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</si>
  <si>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</si>
  <si>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</si>
  <si>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</si>
  <si>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</si>
  <si>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</si>
  <si>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</si>
  <si>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</si>
  <si>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</si>
  <si>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</si>
  <si>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</si>
  <si>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</si>
  <si>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</si>
  <si>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</si>
  <si>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</si>
  <si>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</si>
  <si>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</si>
  <si>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</si>
  <si>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</si>
  <si>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</si>
  <si>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</si>
  <si>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</si>
  <si>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</si>
  <si>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</si>
  <si>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</si>
  <si>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</si>
  <si>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</si>
  <si>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</si>
  <si>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</si>
  <si>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</si>
  <si>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</si>
  <si>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</si>
  <si>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</si>
  <si>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</si>
  <si>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</si>
  <si>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</si>
  <si>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</si>
  <si>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</si>
  <si>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</si>
  <si>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</si>
  <si>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</si>
  <si>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</si>
  <si>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</si>
  <si>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</si>
  <si>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</si>
  <si>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</si>
  <si>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</si>
  <si>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</si>
  <si>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</si>
  <si>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</si>
  <si>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</si>
  <si>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</si>
  <si>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</si>
  <si>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</si>
  <si>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</si>
  <si>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</si>
  <si>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</si>
  <si>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</si>
  <si>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</si>
  <si>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</si>
  <si>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</si>
  <si>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</si>
  <si>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</si>
  <si>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</si>
  <si>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</si>
  <si>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</si>
  <si>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</si>
  <si>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</si>
  <si>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</si>
  <si>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</si>
  <si>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</si>
  <si>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</si>
  <si>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</si>
  <si>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</si>
  <si>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</si>
  <si>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</si>
  <si>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</si>
  <si>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</si>
  <si>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</si>
  <si>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</si>
  <si>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</si>
  <si>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</si>
  <si>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</si>
  <si>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</si>
  <si>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</si>
  <si>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</si>
  <si>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</si>
  <si>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</si>
  <si>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</si>
  <si>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</si>
  <si>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</si>
  <si>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</si>
  <si>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</si>
  <si>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</si>
  <si>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</si>
  <si>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</si>
  <si>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</si>
  <si>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</si>
  <si>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</si>
  <si>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</si>
  <si>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</si>
  <si>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</si>
  <si>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</si>
  <si>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</si>
  <si>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</si>
  <si>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</si>
  <si>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</si>
  <si>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</si>
  <si>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</si>
  <si>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</si>
  <si>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</si>
  <si>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</si>
  <si>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</si>
  <si>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</si>
  <si>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</si>
  <si>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</si>
  <si>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</si>
  <si>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</si>
  <si>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</si>
  <si>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</si>
  <si>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</si>
  <si>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</si>
  <si>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</si>
  <si>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</si>
  <si>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</si>
  <si>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</si>
  <si>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</si>
  <si>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</si>
  <si>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</si>
  <si>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</si>
  <si>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</si>
  <si>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</si>
  <si>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</si>
  <si>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</si>
  <si>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</si>
  <si>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</si>
  <si>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</si>
  <si>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</si>
  <si>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</si>
  <si>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</si>
  <si>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</si>
  <si>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</si>
  <si>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</si>
  <si>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</si>
  <si>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</si>
  <si>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</si>
  <si>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</si>
  <si>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</si>
  <si>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</si>
  <si>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</si>
  <si>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</si>
  <si>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</si>
  <si>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</si>
  <si>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</si>
  <si>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Commentaires</t>
  </si>
  <si>
    <t>Glossaire</t>
  </si>
  <si>
    <t>Synthèse des Comptes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</si>
  <si>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</si>
  <si>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</si>
  <si>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</si>
  <si>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</si>
  <si>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</si>
  <si>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</si>
  <si>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</si>
  <si>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</si>
  <si>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</si>
  <si>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</si>
  <si>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</si>
  <si>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</si>
  <si>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</si>
  <si>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</si>
  <si>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</si>
  <si>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</si>
  <si>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</si>
  <si>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</si>
  <si>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</si>
  <si>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</si>
  <si>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</si>
  <si>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</si>
  <si>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</si>
  <si>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</si>
  <si>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</si>
  <si>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</si>
  <si>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</si>
  <si>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</si>
  <si>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</si>
  <si>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</si>
  <si>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</si>
  <si>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</si>
  <si>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</si>
  <si>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</si>
  <si>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</si>
  <si>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</si>
  <si>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</si>
  <si>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</si>
  <si>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</si>
  <si>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</si>
  <si>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</si>
  <si>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</si>
  <si>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</si>
  <si>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</si>
  <si>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</si>
  <si>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</si>
  <si>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</si>
  <si>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</si>
  <si>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</si>
  <si>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</si>
  <si>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Compte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</si>
  <si>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</si>
  <si>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</si>
  <si>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</si>
  <si>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</si>
  <si>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</si>
  <si>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</si>
  <si>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</si>
  <si>
    <t>26/04/2023</t>
  </si>
  <si>
    <t>09/06/2023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</si>
</sst>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  <numFmt numFmtId="167" formatCode="&quot;Code I.N.S. : &quot;\ 0\ \ \ \ \ \ \ \ \ \ \ \ \ \ \ \ \ \ \ \ \ \ \ \ \ \ \ \ \ \ "/>
    <numFmt numFmtId="168" formatCode="&quot;Code I.N.S. : &quot;\ 0"/>
    <numFmt numFmtId="169" formatCode="0;[Red]0"/>
  </numFmts>
  <fonts count="3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68" fontId="13" fillId="0" borderId="0" xfId="13" applyNumberFormat="1" applyFont="1" applyAlignment="1">
      <alignment horizontal="left" vertical="center"/>
    </xf>
    <xf numFmtId="168" fontId="14" fillId="0" borderId="0" xfId="13" applyNumberFormat="1" applyFont="1" applyAlignment="1">
      <alignment horizontal="left" vertical="center"/>
    </xf>
    <xf numFmtId="0" fontId="13" fillId="0" borderId="0" xfId="13" applyFont="1" applyAlignment="1">
      <alignment horizontal="centerContinuous"/>
    </xf>
    <xf numFmtId="0" fontId="14" fillId="0" borderId="0" xfId="13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Alignment="1">
      <alignment horizontal="left"/>
    </xf>
    <xf numFmtId="0" fontId="13" fillId="0" borderId="0" xfId="14" applyFont="1" applyProtection="1">
      <protection hidden="1"/>
    </xf>
    <xf numFmtId="168" fontId="14" fillId="0" borderId="0" xfId="14" applyNumberFormat="1" applyFont="1" applyAlignment="1" applyProtection="1">
      <alignment horizontal="left" vertical="center"/>
      <protection hidden="1"/>
    </xf>
    <xf numFmtId="168" fontId="13" fillId="0" borderId="0" xfId="14" applyNumberFormat="1" applyFont="1" applyAlignment="1" applyProtection="1">
      <alignment horizontal="centerContinuous" vertical="center"/>
      <protection hidden="1"/>
    </xf>
    <xf numFmtId="0" fontId="13" fillId="0" borderId="0" xfId="0" applyFont="1"/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5" fillId="0" borderId="0" xfId="0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17" fillId="0" borderId="0" xfId="0" applyFont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14" applyFont="1" applyAlignment="1">
      <alignment horizontal="left"/>
    </xf>
    <xf numFmtId="0" fontId="17" fillId="0" borderId="0" xfId="14" applyFont="1" applyProtection="1">
      <protection hidden="1"/>
    </xf>
    <xf numFmtId="168" fontId="18" fillId="0" borderId="0" xfId="14" applyNumberFormat="1" applyFont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7" fontId="17" fillId="0" borderId="0" xfId="11" applyNumberFormat="1" applyFont="1" applyAlignment="1" applyProtection="1">
      <alignment horizontal="centerContinuous"/>
      <protection hidden="1"/>
    </xf>
    <xf numFmtId="0" fontId="17" fillId="0" borderId="0" xfId="11" applyFont="1" applyProtection="1">
      <protection hidden="1"/>
    </xf>
    <xf numFmtId="168" fontId="18" fillId="0" borderId="0" xfId="11" applyNumberFormat="1" applyFont="1" applyAlignment="1" applyProtection="1">
      <alignment horizontal="left"/>
      <protection hidden="1"/>
    </xf>
    <xf numFmtId="0" fontId="18" fillId="0" borderId="0" xfId="11" applyFont="1" applyAlignment="1" applyProtection="1">
      <alignment horizontal="right" vertical="center"/>
      <protection hidden="1"/>
    </xf>
    <xf numFmtId="0" fontId="25" fillId="0" borderId="0" xfId="11" applyFont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Alignment="1" applyProtection="1">
      <alignment horizontal="right"/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27" fillId="0" borderId="0" xfId="11" applyFont="1" applyProtection="1"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Border="1" applyAlignment="1" applyProtection="1">
      <alignment horizontal="center" vertical="center"/>
      <protection hidden="1"/>
    </xf>
    <xf numFmtId="0" fontId="17" fillId="0" borderId="15" xfId="11" quotePrefix="1" applyFont="1" applyBorder="1" applyAlignment="1" applyProtection="1">
      <alignment horizontal="center"/>
      <protection hidden="1"/>
    </xf>
    <xf numFmtId="0" fontId="17" fillId="0" borderId="15" xfId="11" applyFont="1" applyBorder="1" applyAlignment="1" applyProtection="1">
      <alignment horizontal="left"/>
      <protection hidden="1"/>
    </xf>
    <xf numFmtId="0" fontId="17" fillId="0" borderId="16" xfId="11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7" fillId="0" borderId="0" xfId="10" applyFo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>
      <alignment horizontal="center" vertical="center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" fillId="11" borderId="20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11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6" fontId="17" fillId="0" borderId="0" xfId="5" applyNumberFormat="1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 vertical="center" readingOrder="1"/>
    </xf>
    <xf numFmtId="0" fontId="35" fillId="0" borderId="0" xfId="0" applyFont="1"/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9" fontId="11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9" fontId="0" fillId="0" borderId="22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5" fillId="0" borderId="39" xfId="0" applyFont="1" applyBorder="1" applyAlignment="1">
      <alignment horizont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22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/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49" fontId="11" fillId="0" borderId="9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6" fontId="17" fillId="6" borderId="23" xfId="5" applyNumberFormat="1" applyFont="1" applyFill="1" applyBorder="1" applyAlignment="1">
      <alignment horizontal="center" vertical="center"/>
    </xf>
    <xf numFmtId="166" fontId="17" fillId="6" borderId="24" xfId="5" applyNumberFormat="1" applyFont="1" applyFill="1" applyBorder="1" applyAlignment="1">
      <alignment horizontal="center" vertical="center"/>
    </xf>
    <xf numFmtId="166" fontId="17" fillId="6" borderId="25" xfId="5" applyNumberFormat="1" applyFont="1" applyFill="1" applyBorder="1" applyAlignment="1">
      <alignment horizontal="center" vertical="center"/>
    </xf>
    <xf numFmtId="166" fontId="17" fillId="14" borderId="23" xfId="5" applyNumberFormat="1" applyFont="1" applyFill="1" applyBorder="1" applyAlignment="1">
      <alignment horizontal="center" vertical="center"/>
    </xf>
    <xf numFmtId="166" fontId="17" fillId="14" borderId="24" xfId="5" applyNumberFormat="1" applyFont="1" applyFill="1" applyBorder="1" applyAlignment="1">
      <alignment horizontal="center" vertical="center"/>
    </xf>
    <xf numFmtId="166" fontId="17" fillId="14" borderId="25" xfId="5" applyNumberFormat="1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0" fillId="16" borderId="5" xfId="0" applyFill="1" applyBorder="1"/>
    <xf numFmtId="0" fontId="17" fillId="13" borderId="20" xfId="0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left" vertical="center"/>
    </xf>
    <xf numFmtId="0" fontId="17" fillId="15" borderId="24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8" fillId="14" borderId="25" xfId="0" applyFont="1" applyFill="1" applyBorder="1" applyAlignment="1">
      <alignment horizontal="left" vertical="center" wrapText="1"/>
    </xf>
    <xf numFmtId="0" fontId="18" fillId="12" borderId="5" xfId="0" applyFont="1" applyFill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164" fontId="13" fillId="2" borderId="27" xfId="5" applyNumberFormat="1" applyFont="1" applyFill="1" applyBorder="1" applyAlignment="1">
      <alignment vertical="center"/>
    </xf>
    <xf numFmtId="164" fontId="13" fillId="2" borderId="28" xfId="5" applyNumberFormat="1" applyFont="1" applyFill="1" applyBorder="1" applyAlignment="1">
      <alignment vertical="center"/>
    </xf>
    <xf numFmtId="0" fontId="17" fillId="19" borderId="23" xfId="0" applyFont="1" applyFill="1" applyBorder="1" applyAlignment="1">
      <alignment horizontal="left" vertical="center"/>
    </xf>
    <xf numFmtId="0" fontId="17" fillId="19" borderId="24" xfId="0" applyFont="1" applyFill="1" applyBorder="1" applyAlignment="1">
      <alignment horizontal="left" vertical="center"/>
    </xf>
    <xf numFmtId="0" fontId="17" fillId="19" borderId="25" xfId="0" applyFont="1" applyFill="1" applyBorder="1" applyAlignment="1">
      <alignment horizontal="left" vertical="center"/>
    </xf>
    <xf numFmtId="164" fontId="13" fillId="19" borderId="23" xfId="5" applyNumberFormat="1" applyFont="1" applyFill="1" applyBorder="1" applyAlignment="1">
      <alignment vertical="center"/>
    </xf>
    <xf numFmtId="164" fontId="13" fillId="19" borderId="24" xfId="5" applyNumberFormat="1" applyFont="1" applyFill="1" applyBorder="1" applyAlignment="1">
      <alignment vertical="center"/>
    </xf>
    <xf numFmtId="164" fontId="13" fillId="19" borderId="25" xfId="5" applyNumberFormat="1" applyFont="1" applyFill="1" applyBorder="1" applyAlignment="1">
      <alignment vertical="center"/>
    </xf>
    <xf numFmtId="164" fontId="13" fillId="15" borderId="23" xfId="5" applyNumberFormat="1" applyFont="1" applyFill="1" applyBorder="1" applyAlignment="1">
      <alignment vertical="center"/>
    </xf>
    <xf numFmtId="164" fontId="13" fillId="15" borderId="24" xfId="5" applyNumberFormat="1" applyFont="1" applyFill="1" applyBorder="1" applyAlignment="1">
      <alignment vertical="center"/>
    </xf>
    <xf numFmtId="164" fontId="13" fillId="15" borderId="25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164" fontId="13" fillId="2" borderId="29" xfId="5" applyNumberFormat="1" applyFont="1" applyFill="1" applyBorder="1" applyAlignment="1">
      <alignment vertical="center"/>
    </xf>
    <xf numFmtId="164" fontId="13" fillId="2" borderId="19" xfId="5" applyNumberFormat="1" applyFont="1" applyFill="1" applyBorder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164" fontId="13" fillId="2" borderId="0" xfId="5" applyNumberFormat="1" applyFont="1" applyFill="1" applyBorder="1" applyAlignment="1">
      <alignment vertical="center"/>
    </xf>
    <xf numFmtId="164" fontId="13" fillId="2" borderId="3" xfId="5" applyNumberFormat="1" applyFont="1" applyFill="1" applyBorder="1" applyAlignment="1">
      <alignment vertical="center"/>
    </xf>
    <xf numFmtId="4" fontId="13" fillId="2" borderId="10" xfId="5" applyNumberFormat="1" applyFont="1" applyFill="1" applyBorder="1" applyAlignment="1">
      <alignment vertical="center"/>
    </xf>
    <xf numFmtId="164" fontId="13" fillId="2" borderId="9" xfId="5" applyNumberFormat="1" applyFont="1" applyFill="1" applyBorder="1" applyAlignment="1">
      <alignment vertical="center"/>
    </xf>
    <xf numFmtId="164" fontId="13" fillId="2" borderId="2" xfId="5" applyNumberFormat="1" applyFont="1" applyFill="1" applyBorder="1" applyAlignment="1">
      <alignment vertical="center"/>
    </xf>
    <xf numFmtId="0" fontId="23" fillId="18" borderId="22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6" xfId="0" applyFill="1" applyBorder="1"/>
    <xf numFmtId="0" fontId="18" fillId="13" borderId="5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0" fillId="0" borderId="5" xfId="0" applyBorder="1"/>
    <xf numFmtId="0" fontId="17" fillId="13" borderId="5" xfId="0" applyFont="1" applyFill="1" applyBorder="1" applyAlignment="1">
      <alignment horizontal="center"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8" fillId="13" borderId="21" xfId="0" applyFont="1" applyFill="1" applyBorder="1" applyAlignment="1">
      <alignment horizontal="right" vertical="center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7" xfId="0" applyFont="1" applyBorder="1"/>
    <xf numFmtId="0" fontId="17" fillId="0" borderId="0" xfId="0" applyFont="1"/>
    <xf numFmtId="0" fontId="17" fillId="0" borderId="3" xfId="0" applyFont="1" applyBorder="1"/>
    <xf numFmtId="0" fontId="12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7" fillId="0" borderId="7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6" fillId="21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6" fillId="23" borderId="1" xfId="0" applyFont="1" applyFill="1" applyBorder="1" applyAlignment="1">
      <alignment horizontal="center" vertical="center"/>
    </xf>
    <xf numFmtId="0" fontId="37" fillId="23" borderId="1" xfId="0" applyFont="1" applyFill="1" applyBorder="1" applyAlignment="1">
      <alignment horizontal="center" vertical="center"/>
    </xf>
    <xf numFmtId="0" fontId="17" fillId="0" borderId="0" xfId="11" applyFont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9" fontId="18" fillId="0" borderId="29" xfId="11" applyNumberFormat="1" applyFont="1" applyBorder="1" applyAlignment="1" applyProtection="1">
      <alignment horizontal="center" vertical="center"/>
      <protection hidden="1"/>
    </xf>
    <xf numFmtId="169" fontId="18" fillId="0" borderId="31" xfId="11" applyNumberFormat="1" applyFont="1" applyBorder="1" applyAlignment="1" applyProtection="1">
      <alignment horizontal="center" vertical="center"/>
      <protection hidden="1"/>
    </xf>
    <xf numFmtId="169" fontId="18" fillId="0" borderId="0" xfId="11" applyNumberFormat="1" applyFont="1" applyAlignment="1" applyProtection="1">
      <alignment horizontal="center" vertical="center"/>
      <protection hidden="1"/>
    </xf>
    <xf numFmtId="169" fontId="18" fillId="0" borderId="34" xfId="11" applyNumberFormat="1" applyFont="1" applyBorder="1" applyAlignment="1" applyProtection="1">
      <alignment horizontal="center" vertical="center"/>
      <protection hidden="1"/>
    </xf>
    <xf numFmtId="169" fontId="18" fillId="0" borderId="27" xfId="11" applyNumberFormat="1" applyFont="1" applyBorder="1" applyAlignment="1" applyProtection="1">
      <alignment horizontal="center" vertical="center"/>
      <protection hidden="1"/>
    </xf>
    <xf numFmtId="169" fontId="18" fillId="0" borderId="30" xfId="11" applyNumberFormat="1" applyFont="1" applyBorder="1" applyAlignment="1" applyProtection="1">
      <alignment horizontal="center" vertical="center"/>
      <protection hidden="1"/>
    </xf>
    <xf numFmtId="169" fontId="18" fillId="0" borderId="18" xfId="11" applyNumberFormat="1" applyFont="1" applyBorder="1" applyAlignment="1" applyProtection="1">
      <alignment horizontal="center" vertical="center"/>
      <protection hidden="1"/>
    </xf>
    <xf numFmtId="169" fontId="18" fillId="0" borderId="19" xfId="11" applyNumberFormat="1" applyFont="1" applyBorder="1" applyAlignment="1" applyProtection="1">
      <alignment horizontal="center" vertical="center"/>
      <protection hidden="1"/>
    </xf>
    <xf numFmtId="169" fontId="18" fillId="0" borderId="7" xfId="11" applyNumberFormat="1" applyFont="1" applyBorder="1" applyAlignment="1" applyProtection="1">
      <alignment horizontal="center" vertical="center"/>
      <protection hidden="1"/>
    </xf>
    <xf numFmtId="169" fontId="18" fillId="0" borderId="3" xfId="11" applyNumberFormat="1" applyFont="1" applyBorder="1" applyAlignment="1" applyProtection="1">
      <alignment horizontal="center" vertical="center"/>
      <protection hidden="1"/>
    </xf>
    <xf numFmtId="169" fontId="18" fillId="0" borderId="26" xfId="11" applyNumberFormat="1" applyFont="1" applyBorder="1" applyAlignment="1" applyProtection="1">
      <alignment horizontal="center" vertical="center"/>
      <protection hidden="1"/>
    </xf>
    <xf numFmtId="169" fontId="18" fillId="0" borderId="28" xfId="11" applyNumberFormat="1" applyFont="1" applyBorder="1" applyAlignment="1" applyProtection="1">
      <alignment horizontal="center" vertical="center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0" fontId="17" fillId="0" borderId="0" xfId="10" applyFont="1"/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4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3" fontId="17" fillId="0" borderId="7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4" fontId="17" fillId="0" borderId="7" xfId="13" applyNumberFormat="1" applyFont="1" applyBorder="1"/>
    <xf numFmtId="4" fontId="17" fillId="0" borderId="34" xfId="13" applyNumberFormat="1" applyFont="1" applyBorder="1"/>
    <xf numFmtId="4" fontId="26" fillId="0" borderId="26" xfId="13" applyNumberFormat="1" applyFont="1" applyBorder="1"/>
    <xf numFmtId="4" fontId="26" fillId="0" borderId="30" xfId="13" applyNumberFormat="1" applyFont="1" applyBorder="1"/>
    <xf numFmtId="4" fontId="17" fillId="0" borderId="10" xfId="13" applyNumberFormat="1" applyFont="1" applyBorder="1"/>
    <xf numFmtId="4" fontId="17" fillId="0" borderId="33" xfId="13" applyNumberFormat="1" applyFont="1" applyBorder="1"/>
    <xf numFmtId="4" fontId="26" fillId="0" borderId="17" xfId="13" applyNumberFormat="1" applyFont="1" applyBorder="1"/>
    <xf numFmtId="4" fontId="26" fillId="0" borderId="32" xfId="13" applyNumberFormat="1" applyFont="1" applyBorder="1"/>
    <xf numFmtId="4" fontId="26" fillId="0" borderId="10" xfId="13" applyNumberFormat="1" applyFont="1" applyBorder="1"/>
    <xf numFmtId="4" fontId="26" fillId="0" borderId="33" xfId="13" applyNumberFormat="1" applyFont="1" applyBorder="1"/>
    <xf numFmtId="4" fontId="17" fillId="0" borderId="2" xfId="13" applyNumberFormat="1" applyFont="1" applyBorder="1"/>
    <xf numFmtId="4" fontId="26" fillId="0" borderId="28" xfId="13" applyNumberFormat="1" applyFont="1" applyBorder="1"/>
    <xf numFmtId="3" fontId="17" fillId="0" borderId="18" xfId="13" applyNumberFormat="1" applyFont="1" applyBorder="1"/>
    <xf numFmtId="3" fontId="17" fillId="0" borderId="31" xfId="13" applyNumberFormat="1" applyFont="1" applyBorder="1"/>
    <xf numFmtId="4" fontId="17" fillId="0" borderId="3" xfId="13" applyNumberFormat="1" applyFont="1" applyBorder="1"/>
    <xf numFmtId="4" fontId="26" fillId="0" borderId="4" xfId="13" applyNumberFormat="1" applyFont="1" applyBorder="1"/>
    <xf numFmtId="4" fontId="26" fillId="0" borderId="2" xfId="13" applyNumberFormat="1" applyFont="1" applyBorder="1"/>
    <xf numFmtId="3" fontId="17" fillId="0" borderId="19" xfId="13" applyNumberFormat="1" applyFont="1" applyBorder="1"/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9" fontId="18" fillId="0" borderId="18" xfId="13" applyNumberFormat="1" applyFont="1" applyBorder="1" applyAlignment="1">
      <alignment horizontal="center" vertical="center"/>
    </xf>
    <xf numFmtId="169" fontId="18" fillId="0" borderId="31" xfId="13" applyNumberFormat="1" applyFont="1" applyBorder="1" applyAlignment="1">
      <alignment horizontal="center" vertical="center"/>
    </xf>
    <xf numFmtId="169" fontId="18" fillId="0" borderId="7" xfId="13" applyNumberFormat="1" applyFont="1" applyBorder="1" applyAlignment="1">
      <alignment horizontal="center" vertical="center"/>
    </xf>
    <xf numFmtId="169" fontId="18" fillId="0" borderId="34" xfId="13" applyNumberFormat="1" applyFont="1" applyBorder="1" applyAlignment="1">
      <alignment horizontal="center" vertical="center"/>
    </xf>
    <xf numFmtId="169" fontId="18" fillId="0" borderId="26" xfId="13" applyNumberFormat="1" applyFont="1" applyBorder="1" applyAlignment="1">
      <alignment horizontal="center" vertical="center"/>
    </xf>
    <xf numFmtId="169" fontId="18" fillId="0" borderId="30" xfId="13" applyNumberFormat="1" applyFont="1" applyBorder="1" applyAlignment="1">
      <alignment horizontal="center" vertical="center"/>
    </xf>
    <xf numFmtId="169" fontId="18" fillId="0" borderId="19" xfId="13" applyNumberFormat="1" applyFont="1" applyBorder="1" applyAlignment="1">
      <alignment horizontal="center" vertical="center"/>
    </xf>
    <xf numFmtId="169" fontId="18" fillId="0" borderId="3" xfId="13" applyNumberFormat="1" applyFont="1" applyBorder="1" applyAlignment="1">
      <alignment horizontal="center" vertical="center"/>
    </xf>
    <xf numFmtId="169" fontId="18" fillId="0" borderId="28" xfId="13" applyNumberFormat="1" applyFont="1" applyBorder="1" applyAlignment="1">
      <alignment horizontal="center" vertical="center"/>
    </xf>
    <xf numFmtId="4" fontId="17" fillId="0" borderId="7" xfId="12" quotePrefix="1" applyNumberFormat="1" applyFont="1" applyBorder="1" applyProtection="1">
      <protection hidden="1"/>
    </xf>
    <xf numFmtId="4" fontId="17" fillId="0" borderId="34" xfId="12" quotePrefix="1" applyNumberFormat="1" applyFont="1" applyBorder="1" applyProtection="1">
      <protection hidden="1"/>
    </xf>
    <xf numFmtId="4" fontId="26" fillId="0" borderId="17" xfId="12" applyNumberFormat="1" applyFont="1" applyBorder="1" applyProtection="1">
      <protection hidden="1"/>
    </xf>
    <xf numFmtId="4" fontId="26" fillId="0" borderId="32" xfId="12" applyNumberFormat="1" applyFont="1" applyBorder="1" applyProtection="1">
      <protection hidden="1"/>
    </xf>
    <xf numFmtId="4" fontId="17" fillId="0" borderId="10" xfId="12" applyNumberFormat="1" applyFont="1" applyBorder="1" applyProtection="1">
      <protection hidden="1"/>
    </xf>
    <xf numFmtId="4" fontId="17" fillId="0" borderId="33" xfId="12" applyNumberFormat="1" applyFont="1" applyBorder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7" xfId="12" applyNumberFormat="1" applyFont="1" applyBorder="1" applyProtection="1">
      <protection hidden="1"/>
    </xf>
    <xf numFmtId="4" fontId="17" fillId="0" borderId="34" xfId="12" applyNumberFormat="1" applyFont="1" applyBorder="1" applyProtection="1">
      <protection hidden="1"/>
    </xf>
    <xf numFmtId="4" fontId="17" fillId="0" borderId="17" xfId="12" applyNumberFormat="1" applyFont="1" applyBorder="1" applyProtection="1">
      <protection hidden="1"/>
    </xf>
    <xf numFmtId="4" fontId="17" fillId="0" borderId="32" xfId="12" applyNumberFormat="1" applyFont="1" applyBorder="1" applyProtection="1"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10" xfId="12" quotePrefix="1" applyNumberFormat="1" applyFont="1" applyBorder="1" applyProtection="1">
      <protection hidden="1"/>
    </xf>
    <xf numFmtId="4" fontId="17" fillId="0" borderId="33" xfId="12" quotePrefix="1" applyNumberFormat="1" applyFont="1" applyBorder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9" xfId="12" applyNumberFormat="1" applyFont="1" applyBorder="1" applyProtection="1"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0" xfId="12" applyNumberFormat="1" applyFont="1" applyProtection="1">
      <protection hidden="1"/>
    </xf>
    <xf numFmtId="4" fontId="17" fillId="0" borderId="0" xfId="12" quotePrefix="1" applyNumberFormat="1" applyFont="1" applyProtection="1"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1" xfId="12" applyNumberFormat="1" applyFont="1" applyBorder="1" applyProtection="1"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17" fillId="0" borderId="9" xfId="12" quotePrefix="1" applyNumberFormat="1" applyFont="1" applyBorder="1" applyProtection="1">
      <protection hidden="1"/>
    </xf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Protection="1">
      <protection hidden="1"/>
    </xf>
    <xf numFmtId="4" fontId="17" fillId="0" borderId="34" xfId="14" applyNumberFormat="1" applyFont="1" applyBorder="1" applyProtection="1">
      <protection hidden="1"/>
    </xf>
    <xf numFmtId="4" fontId="17" fillId="0" borderId="0" xfId="14" quotePrefix="1" applyNumberFormat="1" applyFont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68" fontId="18" fillId="0" borderId="11" xfId="14" applyNumberFormat="1" applyFont="1" applyBorder="1" applyAlignment="1" applyProtection="1">
      <alignment horizontal="center" vertical="center"/>
      <protection hidden="1"/>
    </xf>
    <xf numFmtId="168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0" fontId="17" fillId="24" borderId="7" xfId="0" applyFont="1" applyFill="1" applyBorder="1" applyAlignment="1">
      <alignment vertical="center"/>
    </xf>
    <xf numFmtId="0" fontId="17" fillId="24" borderId="0" xfId="0" applyFont="1" applyFill="1" applyAlignment="1">
      <alignment vertical="center"/>
    </xf>
    <xf numFmtId="0" fontId="17" fillId="24" borderId="3" xfId="0" applyFont="1" applyFill="1" applyBorder="1" applyAlignment="1">
      <alignment vertical="center"/>
    </xf>
    <xf numFmtId="0" fontId="17" fillId="24" borderId="7" xfId="0" applyFont="1" applyFill="1" applyBorder="1"/>
    <xf numFmtId="0" fontId="17" fillId="24" borderId="0" xfId="0" applyFont="1" applyFill="1"/>
    <xf numFmtId="0" fontId="17" fillId="24" borderId="3" xfId="0" applyFont="1" applyFill="1" applyBorder="1"/>
    <xf numFmtId="0" fontId="17" fillId="24" borderId="17" xfId="0" applyFont="1" applyFill="1" applyBorder="1"/>
    <xf numFmtId="0" fontId="17" fillId="24" borderId="1" xfId="0" applyFont="1" applyFill="1" applyBorder="1"/>
    <xf numFmtId="0" fontId="17" fillId="24" borderId="4" xfId="0" applyFont="1" applyFill="1" applyBorder="1"/>
    <xf numFmtId="0" fontId="19" fillId="24" borderId="7" xfId="0" applyFont="1" applyFill="1" applyBorder="1" applyAlignment="1">
      <alignment vertical="center"/>
    </xf>
    <xf numFmtId="0" fontId="19" fillId="24" borderId="0" xfId="0" applyFont="1" applyFill="1" applyAlignment="1">
      <alignment vertical="center"/>
    </xf>
    <xf numFmtId="0" fontId="19" fillId="24" borderId="3" xfId="0" applyFont="1" applyFill="1" applyBorder="1" applyAlignment="1">
      <alignment vertical="center"/>
    </xf>
    <xf numFmtId="0" fontId="22" fillId="24" borderId="7" xfId="0" applyFont="1" applyFill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2" fillId="24" borderId="3" xfId="0" applyFont="1" applyFill="1" applyBorder="1" applyAlignment="1">
      <alignment vertical="center"/>
    </xf>
    <xf numFmtId="0" fontId="17" fillId="24" borderId="7" xfId="0" applyFont="1" applyFill="1" applyBorder="1" applyAlignment="1">
      <alignment vertical="center" wrapText="1"/>
    </xf>
    <xf numFmtId="0" fontId="17" fillId="24" borderId="0" xfId="0" applyFont="1" applyFill="1" applyAlignment="1">
      <alignment vertical="center" wrapText="1"/>
    </xf>
    <xf numFmtId="0" fontId="17" fillId="24" borderId="3" xfId="0" applyFont="1" applyFill="1" applyBorder="1" applyAlignment="1">
      <alignment vertical="center" wrapText="1"/>
    </xf>
    <xf numFmtId="0" fontId="20" fillId="24" borderId="7" xfId="0" applyFont="1" applyFill="1" applyBorder="1" applyAlignment="1">
      <alignment vertical="center"/>
    </xf>
    <xf numFmtId="0" fontId="20" fillId="24" borderId="0" xfId="0" applyFont="1" applyFill="1" applyAlignment="1">
      <alignment vertical="center"/>
    </xf>
    <xf numFmtId="0" fontId="20" fillId="24" borderId="3" xfId="0" applyFont="1" applyFill="1" applyBorder="1" applyAlignment="1">
      <alignment vertical="center"/>
    </xf>
    <xf numFmtId="0" fontId="17" fillId="24" borderId="10" xfId="0" applyFont="1" applyFill="1" applyBorder="1" applyAlignment="1">
      <alignment vertical="center"/>
    </xf>
    <xf numFmtId="0" fontId="17" fillId="24" borderId="9" xfId="0" applyFont="1" applyFill="1" applyBorder="1" applyAlignment="1">
      <alignment vertical="center"/>
    </xf>
    <xf numFmtId="0" fontId="17" fillId="24" borderId="2" xfId="0" applyFont="1" applyFill="1" applyBorder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Milliers_PRODUITS" xfId="9"/>
    <cellStyle name="Normal" xfId="0" builtinId="0"/>
    <cellStyle name="Normal 2" xfId="10"/>
    <cellStyle name="Normal_ACTIF_1" xfId="11"/>
    <cellStyle name="Normal_CHARGES" xfId="12"/>
    <cellStyle name="Normal_PASSIF" xfId="13"/>
    <cellStyle name="Normal_PRODUITS" xfId="14"/>
    <cellStyle name="Pourcentage 2" xfId="15"/>
    <cellStyle name="Pourcentage 2 2" xfId="16"/>
    <cellStyle name="Pourcentage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1291.1500000003725</c:v>
                </c:pt>
                <c:pt idx="1">
                  <c:v>-49924.620000001043</c:v>
                </c:pt>
                <c:pt idx="2">
                  <c:v>345611.68000000063</c:v>
                </c:pt>
                <c:pt idx="3">
                  <c:v>1452875.7299999986</c:v>
                </c:pt>
                <c:pt idx="4">
                  <c:v>578496.72000000067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4991528"/>
        <c:axId val="404988784"/>
      </c:barChart>
      <c:catAx>
        <c:axId val="40499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4988784"/>
        <c:crosses val="autoZero"/>
        <c:auto val="1"/>
        <c:lblAlgn val="ctr"/>
        <c:lblOffset val="100"/>
        <c:noMultiLvlLbl val="0"/>
      </c:catAx>
      <c:valAx>
        <c:axId val="40498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4991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1555552.58</c:v>
                </c:pt>
                <c:pt idx="1">
                  <c:v>678967.05999999866</c:v>
                </c:pt>
                <c:pt idx="2">
                  <c:v>878465.29000000097</c:v>
                </c:pt>
                <c:pt idx="3">
                  <c:v>870956.6099999994</c:v>
                </c:pt>
                <c:pt idx="4">
                  <c:v>1176319.9900000002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4989176"/>
        <c:axId val="404989568"/>
      </c:barChart>
      <c:catAx>
        <c:axId val="40498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4989568"/>
        <c:crosses val="autoZero"/>
        <c:auto val="1"/>
        <c:lblAlgn val="ctr"/>
        <c:lblOffset val="100"/>
        <c:noMultiLvlLbl val="0"/>
      </c:catAx>
      <c:valAx>
        <c:axId val="404989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4989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8031594.1899999995</c:v>
                </c:pt>
                <c:pt idx="1">
                  <c:v>8012967.6900000004</c:v>
                </c:pt>
                <c:pt idx="2">
                  <c:v>7875435.8099999996</c:v>
                </c:pt>
                <c:pt idx="3">
                  <c:v>9670836.1600000001</c:v>
                </c:pt>
                <c:pt idx="4">
                  <c:v>8864120.5399999991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8032885.3399999999</c:v>
                </c:pt>
                <c:pt idx="1">
                  <c:v>7963043.0699999994</c:v>
                </c:pt>
                <c:pt idx="2">
                  <c:v>8221047.4900000002</c:v>
                </c:pt>
                <c:pt idx="3">
                  <c:v>11123711.889999999</c:v>
                </c:pt>
                <c:pt idx="4">
                  <c:v>9442617.2599999998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489048"/>
        <c:axId val="399486696"/>
      </c:barChart>
      <c:catAx>
        <c:axId val="39948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9486696"/>
        <c:crosses val="autoZero"/>
        <c:auto val="1"/>
        <c:lblAlgn val="ctr"/>
        <c:lblOffset val="100"/>
        <c:noMultiLvlLbl val="0"/>
      </c:catAx>
      <c:valAx>
        <c:axId val="39948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9489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4204455.41</c:v>
                </c:pt>
                <c:pt idx="1">
                  <c:v>335646.25</c:v>
                </c:pt>
                <c:pt idx="2">
                  <c:v>1269070.2</c:v>
                </c:pt>
                <c:pt idx="3">
                  <c:v>2157046.6</c:v>
                </c:pt>
                <c:pt idx="4">
                  <c:v>746831.83000000007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679131.51</c:v>
                </c:pt>
                <c:pt idx="1">
                  <c:v>640965.32999999996</c:v>
                </c:pt>
                <c:pt idx="2">
                  <c:v>5660.02</c:v>
                </c:pt>
                <c:pt idx="3">
                  <c:v>2203257.34</c:v>
                </c:pt>
                <c:pt idx="4">
                  <c:v>1384897.3699999999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53952"/>
        <c:axId val="405255128"/>
      </c:barChart>
      <c:catAx>
        <c:axId val="4052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5255128"/>
        <c:crosses val="autoZero"/>
        <c:auto val="1"/>
        <c:lblAlgn val="ctr"/>
        <c:lblOffset val="100"/>
        <c:noMultiLvlLbl val="0"/>
      </c:catAx>
      <c:valAx>
        <c:axId val="40525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525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85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LA ROCHE EN ARDENNE</v>
      </c>
      <c r="E1" s="244"/>
      <c r="F1" s="244"/>
      <c r="G1" s="240" t="str">
        <f>Coordonnées!P1</f>
        <v>Code INS</v>
      </c>
      <c r="H1" s="374"/>
      <c r="I1" s="181">
        <f>Coordonnées!R1</f>
        <v>83031</v>
      </c>
    </row>
    <row r="2" spans="1:10">
      <c r="A2" s="245"/>
      <c r="B2" s="246"/>
      <c r="C2" s="241"/>
      <c r="D2" s="246"/>
      <c r="E2" s="246"/>
      <c r="F2" s="246"/>
      <c r="G2" s="241" t="str">
        <f>Coordonnées!P2</f>
        <v>Exercice:</v>
      </c>
      <c r="H2" s="375"/>
      <c r="I2" s="182">
        <f>Coordonnées!R2</f>
        <v>2022</v>
      </c>
    </row>
    <row r="3" spans="1:10">
      <c r="A3" s="370" t="str">
        <f>Coordonnées!A3</f>
        <v>Modèle officiel généré par l'application eComptes © SPW Intérieur et Action Sociale</v>
      </c>
      <c r="B3" s="370"/>
      <c r="C3" s="370"/>
      <c r="D3" s="370"/>
      <c r="E3" s="370"/>
      <c r="F3" s="180"/>
      <c r="G3" s="376" t="str">
        <f>Coordonnées!P3</f>
        <v>Version:</v>
      </c>
      <c r="H3" s="377"/>
      <c r="I3" s="171">
        <f>Coordonnées!R3</f>
        <v>1</v>
      </c>
    </row>
    <row r="4" spans="1:10">
      <c r="A4" s="41"/>
      <c r="B4" s="41"/>
      <c r="C4" s="36"/>
      <c r="D4" s="41"/>
      <c r="E4" s="41"/>
    </row>
    <row r="5" spans="1:10" ht="13.5" thickBot="1">
      <c r="A5" s="131"/>
      <c r="B5" s="132"/>
      <c r="C5" s="133"/>
      <c r="D5" s="133"/>
      <c r="E5" s="396"/>
      <c r="F5" s="396"/>
      <c r="G5" s="166"/>
      <c r="H5" s="166"/>
      <c r="I5" s="134"/>
      <c r="J5" s="12"/>
    </row>
    <row r="6" spans="1:10">
      <c r="A6" s="135" t="s">
        <v>40</v>
      </c>
      <c r="B6" s="136"/>
      <c r="C6" s="136"/>
      <c r="D6" s="136"/>
      <c r="E6" s="371" t="s">
        <v>42</v>
      </c>
      <c r="F6" s="384">
        <f>I2</f>
        <v>2022</v>
      </c>
      <c r="G6" s="385"/>
      <c r="H6" s="378">
        <f>F6-1</f>
        <v>2021</v>
      </c>
      <c r="I6" s="379"/>
      <c r="J6" s="12"/>
    </row>
    <row r="7" spans="1:10" ht="10.15" customHeight="1">
      <c r="A7" s="67"/>
      <c r="B7" s="136"/>
      <c r="C7" s="67"/>
      <c r="D7" s="136"/>
      <c r="E7" s="372"/>
      <c r="F7" s="386"/>
      <c r="G7" s="387"/>
      <c r="H7" s="380"/>
      <c r="I7" s="381"/>
      <c r="J7" s="12"/>
    </row>
    <row r="8" spans="1:10" ht="13.15" customHeight="1" thickBot="1">
      <c r="A8" s="137"/>
      <c r="B8" s="136"/>
      <c r="C8" s="138" t="s">
        <v>41</v>
      </c>
      <c r="D8" s="136"/>
      <c r="E8" s="373"/>
      <c r="F8" s="388"/>
      <c r="G8" s="389"/>
      <c r="H8" s="382"/>
      <c r="I8" s="383"/>
      <c r="J8" s="12"/>
    </row>
    <row r="9" spans="1:10" ht="10.15" customHeight="1">
      <c r="A9" s="139"/>
      <c r="B9" s="132"/>
      <c r="C9" s="140"/>
      <c r="D9" s="140"/>
      <c r="E9" s="141"/>
      <c r="F9" s="167"/>
      <c r="G9" s="169"/>
      <c r="H9" s="415"/>
      <c r="I9" s="416"/>
      <c r="J9" s="12"/>
    </row>
    <row r="10" spans="1:10">
      <c r="A10" s="136" t="s">
        <v>43</v>
      </c>
      <c r="B10" s="136"/>
      <c r="C10" s="136"/>
      <c r="D10" s="136"/>
      <c r="E10" s="142" t="s">
        <v>44</v>
      </c>
      <c r="F10" s="394">
        <f>F12+F14+F29+F35+F39</f>
        <v>72401652.140000015</v>
      </c>
      <c r="G10" s="395"/>
      <c r="H10" s="394">
        <f>H12+H14+H29+H35+H39</f>
        <v>71590009.88000001</v>
      </c>
      <c r="I10" s="411"/>
      <c r="J10" s="12"/>
    </row>
    <row r="11" spans="1:10" ht="8.4499999999999993" customHeight="1">
      <c r="A11" s="136"/>
      <c r="B11" s="136"/>
      <c r="C11" s="136"/>
      <c r="D11" s="136"/>
      <c r="E11" s="142"/>
      <c r="F11" s="168"/>
      <c r="G11" s="170"/>
      <c r="H11" s="405"/>
      <c r="I11" s="417"/>
      <c r="J11" s="12"/>
    </row>
    <row r="12" spans="1:10">
      <c r="A12" s="143" t="s">
        <v>45</v>
      </c>
      <c r="B12" s="144" t="s">
        <v>46</v>
      </c>
      <c r="C12" s="132"/>
      <c r="D12" s="132"/>
      <c r="E12" s="142">
        <v>21</v>
      </c>
      <c r="F12" s="392">
        <v>127584.49</v>
      </c>
      <c r="G12" s="393"/>
      <c r="H12" s="392">
        <v>170112.66</v>
      </c>
      <c r="I12" s="397"/>
      <c r="J12" s="12"/>
    </row>
    <row r="13" spans="1:10" ht="10.35" customHeight="1">
      <c r="A13" s="143"/>
      <c r="B13" s="144"/>
      <c r="C13" s="132"/>
      <c r="D13" s="132"/>
      <c r="E13" s="142"/>
      <c r="F13" s="392"/>
      <c r="G13" s="393"/>
      <c r="H13" s="392"/>
      <c r="I13" s="397"/>
      <c r="J13" s="12"/>
    </row>
    <row r="14" spans="1:10">
      <c r="A14" s="143" t="s">
        <v>47</v>
      </c>
      <c r="B14" s="144" t="s">
        <v>48</v>
      </c>
      <c r="C14" s="132"/>
      <c r="D14" s="132"/>
      <c r="E14" s="142" t="s">
        <v>49</v>
      </c>
      <c r="F14" s="394">
        <f>SUM(F16:F27)</f>
        <v>64406456.850000001</v>
      </c>
      <c r="G14" s="395"/>
      <c r="H14" s="394">
        <f>SUM(H16:H27)</f>
        <v>64275024.970000006</v>
      </c>
      <c r="I14" s="411"/>
      <c r="J14" s="12"/>
    </row>
    <row r="15" spans="1:10">
      <c r="A15" s="139"/>
      <c r="B15" s="145" t="s">
        <v>50</v>
      </c>
      <c r="C15" s="132"/>
      <c r="D15" s="132"/>
      <c r="E15" s="142"/>
      <c r="F15" s="390"/>
      <c r="G15" s="391"/>
      <c r="H15" s="390"/>
      <c r="I15" s="403"/>
      <c r="J15" s="12"/>
    </row>
    <row r="16" spans="1:10">
      <c r="A16" s="139"/>
      <c r="B16" s="139" t="s">
        <v>51</v>
      </c>
      <c r="C16" s="140" t="s">
        <v>52</v>
      </c>
      <c r="D16" s="140"/>
      <c r="E16" s="142">
        <v>220</v>
      </c>
      <c r="F16" s="392">
        <v>34484017.200000003</v>
      </c>
      <c r="G16" s="393"/>
      <c r="H16" s="392">
        <v>34562023.240000002</v>
      </c>
      <c r="I16" s="397"/>
      <c r="J16" s="12"/>
    </row>
    <row r="17" spans="1:10">
      <c r="A17" s="139"/>
      <c r="B17" s="139" t="s">
        <v>53</v>
      </c>
      <c r="C17" s="140" t="s">
        <v>54</v>
      </c>
      <c r="D17" s="140"/>
      <c r="E17" s="142">
        <v>221</v>
      </c>
      <c r="F17" s="392">
        <v>14601055.33</v>
      </c>
      <c r="G17" s="393"/>
      <c r="H17" s="392">
        <v>14258273.310000001</v>
      </c>
      <c r="I17" s="397"/>
      <c r="J17" s="12"/>
    </row>
    <row r="18" spans="1:10">
      <c r="A18" s="139"/>
      <c r="B18" s="139" t="s">
        <v>55</v>
      </c>
      <c r="C18" s="140" t="s">
        <v>56</v>
      </c>
      <c r="D18" s="140"/>
      <c r="E18" s="142">
        <v>223</v>
      </c>
      <c r="F18" s="392">
        <v>13074158.439999999</v>
      </c>
      <c r="G18" s="393"/>
      <c r="H18" s="392">
        <v>11041336.77</v>
      </c>
      <c r="I18" s="397"/>
      <c r="J18" s="12"/>
    </row>
    <row r="19" spans="1:10">
      <c r="A19" s="139"/>
      <c r="B19" s="139" t="s">
        <v>57</v>
      </c>
      <c r="C19" s="140" t="s">
        <v>58</v>
      </c>
      <c r="D19" s="140"/>
      <c r="E19" s="142">
        <v>224</v>
      </c>
      <c r="F19" s="392">
        <v>464247.89</v>
      </c>
      <c r="G19" s="393"/>
      <c r="H19" s="392">
        <v>473641.86</v>
      </c>
      <c r="I19" s="397"/>
      <c r="J19" s="12"/>
    </row>
    <row r="20" spans="1:10">
      <c r="A20" s="139"/>
      <c r="B20" s="139" t="s">
        <v>59</v>
      </c>
      <c r="C20" s="140" t="s">
        <v>288</v>
      </c>
      <c r="D20" s="140"/>
      <c r="E20" s="142">
        <v>226</v>
      </c>
      <c r="F20" s="392">
        <v>204073</v>
      </c>
      <c r="G20" s="393"/>
      <c r="H20" s="392">
        <v>202551.38</v>
      </c>
      <c r="I20" s="397"/>
      <c r="J20" s="12"/>
    </row>
    <row r="21" spans="1:10">
      <c r="A21" s="139"/>
      <c r="B21" s="146" t="s">
        <v>60</v>
      </c>
      <c r="C21" s="132"/>
      <c r="D21" s="132"/>
      <c r="E21" s="142"/>
      <c r="F21" s="392"/>
      <c r="G21" s="393"/>
      <c r="H21" s="392"/>
      <c r="I21" s="397"/>
      <c r="J21" s="12"/>
    </row>
    <row r="22" spans="1:10" ht="23.45" customHeight="1">
      <c r="A22" s="139"/>
      <c r="B22" s="147" t="s">
        <v>61</v>
      </c>
      <c r="C22" s="369" t="s">
        <v>287</v>
      </c>
      <c r="D22" s="369"/>
      <c r="E22" s="148" t="s">
        <v>62</v>
      </c>
      <c r="F22" s="398">
        <v>589083.39</v>
      </c>
      <c r="G22" s="400"/>
      <c r="H22" s="398">
        <v>552045.91</v>
      </c>
      <c r="I22" s="399"/>
      <c r="J22" s="12"/>
    </row>
    <row r="23" spans="1:10">
      <c r="A23" s="139"/>
      <c r="B23" s="139" t="s">
        <v>63</v>
      </c>
      <c r="C23" s="140" t="s">
        <v>64</v>
      </c>
      <c r="D23" s="140"/>
      <c r="E23" s="142">
        <v>234</v>
      </c>
      <c r="F23" s="392">
        <v>31522.240000000002</v>
      </c>
      <c r="G23" s="393"/>
      <c r="H23" s="392">
        <v>31522.240000000002</v>
      </c>
      <c r="I23" s="397"/>
      <c r="J23" s="12"/>
    </row>
    <row r="24" spans="1:10">
      <c r="A24" s="139"/>
      <c r="B24" s="146" t="s">
        <v>65</v>
      </c>
      <c r="C24" s="132"/>
      <c r="D24" s="132"/>
      <c r="E24" s="142"/>
      <c r="F24" s="392"/>
      <c r="G24" s="393"/>
      <c r="H24" s="392"/>
      <c r="I24" s="397"/>
      <c r="J24" s="12"/>
    </row>
    <row r="25" spans="1:10">
      <c r="A25" s="139"/>
      <c r="B25" s="139" t="s">
        <v>66</v>
      </c>
      <c r="C25" s="140" t="s">
        <v>67</v>
      </c>
      <c r="D25" s="140"/>
      <c r="E25" s="142">
        <v>24</v>
      </c>
      <c r="F25" s="392">
        <v>928748.36</v>
      </c>
      <c r="G25" s="393"/>
      <c r="H25" s="392">
        <v>3123182.26</v>
      </c>
      <c r="I25" s="397"/>
      <c r="J25" s="12"/>
    </row>
    <row r="26" spans="1:10">
      <c r="A26" s="139"/>
      <c r="B26" s="139" t="s">
        <v>68</v>
      </c>
      <c r="C26" s="140" t="s">
        <v>69</v>
      </c>
      <c r="D26" s="140"/>
      <c r="E26" s="142">
        <v>261</v>
      </c>
      <c r="F26" s="392">
        <v>29551</v>
      </c>
      <c r="G26" s="393"/>
      <c r="H26" s="392">
        <v>30448</v>
      </c>
      <c r="I26" s="397"/>
      <c r="J26" s="12"/>
    </row>
    <row r="27" spans="1:10">
      <c r="A27" s="139"/>
      <c r="B27" s="139" t="s">
        <v>70</v>
      </c>
      <c r="C27" s="140" t="s">
        <v>71</v>
      </c>
      <c r="D27" s="140"/>
      <c r="E27" s="149" t="s">
        <v>72</v>
      </c>
      <c r="F27" s="392">
        <v>0</v>
      </c>
      <c r="G27" s="393"/>
      <c r="H27" s="392">
        <v>0</v>
      </c>
      <c r="I27" s="397"/>
      <c r="J27" s="12"/>
    </row>
    <row r="28" spans="1:10" ht="10.15" customHeight="1">
      <c r="A28" s="139"/>
      <c r="B28" s="139"/>
      <c r="C28" s="140"/>
      <c r="D28" s="140"/>
      <c r="E28" s="149"/>
      <c r="F28" s="392"/>
      <c r="G28" s="393"/>
      <c r="H28" s="392"/>
      <c r="I28" s="397"/>
      <c r="J28" s="12"/>
    </row>
    <row r="29" spans="1:10">
      <c r="A29" s="143" t="s">
        <v>73</v>
      </c>
      <c r="B29" s="144" t="s">
        <v>74</v>
      </c>
      <c r="C29" s="132"/>
      <c r="D29" s="132"/>
      <c r="E29" s="142">
        <v>25</v>
      </c>
      <c r="F29" s="394">
        <f>SUM(F30:F33)</f>
        <v>2401080.6399999997</v>
      </c>
      <c r="G29" s="395"/>
      <c r="H29" s="394">
        <f>SUM(H30:H33)</f>
        <v>2493003.2600000002</v>
      </c>
      <c r="I29" s="411"/>
      <c r="J29" s="12"/>
    </row>
    <row r="30" spans="1:10">
      <c r="A30" s="139"/>
      <c r="B30" s="139" t="s">
        <v>51</v>
      </c>
      <c r="C30" s="140" t="s">
        <v>75</v>
      </c>
      <c r="D30" s="140"/>
      <c r="E30" s="142">
        <v>251</v>
      </c>
      <c r="F30" s="390">
        <v>0</v>
      </c>
      <c r="G30" s="391"/>
      <c r="H30" s="390">
        <v>0</v>
      </c>
      <c r="I30" s="403"/>
      <c r="J30" s="12"/>
    </row>
    <row r="31" spans="1:10">
      <c r="A31" s="139"/>
      <c r="B31" s="139" t="s">
        <v>53</v>
      </c>
      <c r="C31" s="140" t="s">
        <v>76</v>
      </c>
      <c r="D31" s="140"/>
      <c r="E31" s="142">
        <v>252</v>
      </c>
      <c r="F31" s="392">
        <v>84105.71</v>
      </c>
      <c r="G31" s="393"/>
      <c r="H31" s="392">
        <v>104641.72</v>
      </c>
      <c r="I31" s="397"/>
      <c r="J31" s="12"/>
    </row>
    <row r="32" spans="1:10">
      <c r="A32" s="139"/>
      <c r="B32" s="139" t="s">
        <v>55</v>
      </c>
      <c r="C32" s="140" t="s">
        <v>77</v>
      </c>
      <c r="D32" s="140"/>
      <c r="E32" s="142">
        <v>254</v>
      </c>
      <c r="F32" s="392">
        <v>2290456.84</v>
      </c>
      <c r="G32" s="393"/>
      <c r="H32" s="392">
        <v>2342512.6800000002</v>
      </c>
      <c r="I32" s="397"/>
      <c r="J32" s="12"/>
    </row>
    <row r="33" spans="1:10">
      <c r="A33" s="139"/>
      <c r="B33" s="139" t="s">
        <v>57</v>
      </c>
      <c r="C33" s="140" t="s">
        <v>78</v>
      </c>
      <c r="D33" s="140"/>
      <c r="E33" s="142">
        <v>256</v>
      </c>
      <c r="F33" s="392">
        <v>26518.09</v>
      </c>
      <c r="G33" s="393"/>
      <c r="H33" s="392">
        <v>45848.86</v>
      </c>
      <c r="I33" s="397"/>
      <c r="J33" s="12"/>
    </row>
    <row r="34" spans="1:10" ht="10.15" customHeight="1">
      <c r="A34" s="139"/>
      <c r="B34" s="139"/>
      <c r="C34" s="140"/>
      <c r="D34" s="140"/>
      <c r="E34" s="142"/>
      <c r="F34" s="392"/>
      <c r="G34" s="393"/>
      <c r="H34" s="392"/>
      <c r="I34" s="397"/>
      <c r="J34" s="12"/>
    </row>
    <row r="35" spans="1:10">
      <c r="A35" s="143" t="s">
        <v>79</v>
      </c>
      <c r="B35" s="144" t="s">
        <v>80</v>
      </c>
      <c r="C35" s="132"/>
      <c r="D35" s="132"/>
      <c r="E35" s="142">
        <v>27</v>
      </c>
      <c r="F35" s="394">
        <f>SUM(F36:F37)</f>
        <v>1497089.23</v>
      </c>
      <c r="G35" s="395"/>
      <c r="H35" s="394">
        <f>SUM(H36:H37)</f>
        <v>733803.06</v>
      </c>
      <c r="I35" s="411"/>
      <c r="J35" s="12"/>
    </row>
    <row r="36" spans="1:10">
      <c r="A36" s="139"/>
      <c r="B36" s="139" t="s">
        <v>51</v>
      </c>
      <c r="C36" s="140" t="s">
        <v>81</v>
      </c>
      <c r="D36" s="140"/>
      <c r="E36" s="149" t="s">
        <v>82</v>
      </c>
      <c r="F36" s="390">
        <v>1497089.23</v>
      </c>
      <c r="G36" s="391"/>
      <c r="H36" s="390">
        <v>733803.06</v>
      </c>
      <c r="I36" s="403"/>
      <c r="J36" s="12"/>
    </row>
    <row r="37" spans="1:10">
      <c r="A37" s="139"/>
      <c r="B37" s="139" t="s">
        <v>53</v>
      </c>
      <c r="C37" s="140" t="s">
        <v>83</v>
      </c>
      <c r="D37" s="140"/>
      <c r="E37" s="142">
        <v>275</v>
      </c>
      <c r="F37" s="392">
        <v>0</v>
      </c>
      <c r="G37" s="393"/>
      <c r="H37" s="392">
        <v>0</v>
      </c>
      <c r="I37" s="397"/>
      <c r="J37" s="12"/>
    </row>
    <row r="38" spans="1:10" ht="10.15" customHeight="1">
      <c r="A38" s="139"/>
      <c r="B38" s="139"/>
      <c r="C38" s="140"/>
      <c r="D38" s="140"/>
      <c r="E38" s="142"/>
      <c r="F38" s="392"/>
      <c r="G38" s="393"/>
      <c r="H38" s="392"/>
      <c r="I38" s="397"/>
      <c r="J38" s="12"/>
    </row>
    <row r="39" spans="1:10">
      <c r="A39" s="143" t="s">
        <v>84</v>
      </c>
      <c r="B39" s="144" t="s">
        <v>85</v>
      </c>
      <c r="C39" s="132"/>
      <c r="D39" s="132"/>
      <c r="E39" s="142">
        <v>28</v>
      </c>
      <c r="F39" s="394">
        <f>SUM(F40:F41)</f>
        <v>3969440.93</v>
      </c>
      <c r="G39" s="395"/>
      <c r="H39" s="394">
        <f>SUM(H40:H41)</f>
        <v>3918065.93</v>
      </c>
      <c r="I39" s="411"/>
      <c r="J39" s="12"/>
    </row>
    <row r="40" spans="1:10">
      <c r="A40" s="139"/>
      <c r="B40" s="139" t="s">
        <v>51</v>
      </c>
      <c r="C40" s="140" t="s">
        <v>86</v>
      </c>
      <c r="D40" s="140"/>
      <c r="E40" s="149" t="s">
        <v>87</v>
      </c>
      <c r="F40" s="390">
        <v>3969440.93</v>
      </c>
      <c r="G40" s="391"/>
      <c r="H40" s="390">
        <v>3918065.93</v>
      </c>
      <c r="I40" s="403"/>
      <c r="J40" s="12"/>
    </row>
    <row r="41" spans="1:10">
      <c r="A41" s="139"/>
      <c r="B41" s="139" t="s">
        <v>53</v>
      </c>
      <c r="C41" s="140" t="s">
        <v>88</v>
      </c>
      <c r="D41" s="140"/>
      <c r="E41" s="142">
        <v>288</v>
      </c>
      <c r="F41" s="392">
        <v>0</v>
      </c>
      <c r="G41" s="393"/>
      <c r="H41" s="392">
        <v>0</v>
      </c>
      <c r="I41" s="397"/>
      <c r="J41" s="12"/>
    </row>
    <row r="42" spans="1:10" ht="9.6" customHeight="1">
      <c r="A42" s="139"/>
      <c r="B42" s="139"/>
      <c r="C42" s="140"/>
      <c r="D42" s="140"/>
      <c r="E42" s="142"/>
      <c r="F42" s="392"/>
      <c r="G42" s="393"/>
      <c r="H42" s="392"/>
      <c r="I42" s="397"/>
      <c r="J42" s="12"/>
    </row>
    <row r="43" spans="1:10">
      <c r="A43" s="136" t="s">
        <v>89</v>
      </c>
      <c r="B43" s="136"/>
      <c r="C43" s="136"/>
      <c r="D43" s="136"/>
      <c r="E43" s="142" t="s">
        <v>90</v>
      </c>
      <c r="F43" s="407">
        <f>F45+F47+F57+F59</f>
        <v>8601137.540000001</v>
      </c>
      <c r="G43" s="408"/>
      <c r="H43" s="407">
        <f>H45+H47+H57+H59</f>
        <v>8006862.8600000013</v>
      </c>
      <c r="I43" s="412"/>
      <c r="J43" s="12"/>
    </row>
    <row r="44" spans="1:10" ht="8.4499999999999993" customHeight="1">
      <c r="A44" s="136"/>
      <c r="B44" s="136"/>
      <c r="C44" s="136"/>
      <c r="D44" s="136"/>
      <c r="E44" s="142"/>
      <c r="F44" s="409"/>
      <c r="G44" s="410"/>
      <c r="H44" s="409"/>
      <c r="I44" s="413"/>
      <c r="J44" s="12"/>
    </row>
    <row r="45" spans="1:10">
      <c r="A45" s="143" t="s">
        <v>91</v>
      </c>
      <c r="B45" s="144" t="s">
        <v>92</v>
      </c>
      <c r="C45" s="132"/>
      <c r="D45" s="132"/>
      <c r="E45" s="142">
        <v>301</v>
      </c>
      <c r="F45" s="394">
        <v>0</v>
      </c>
      <c r="G45" s="395"/>
      <c r="H45" s="418">
        <v>0</v>
      </c>
      <c r="I45" s="419"/>
      <c r="J45" s="12"/>
    </row>
    <row r="46" spans="1:10" ht="10.15" customHeight="1">
      <c r="A46" s="143"/>
      <c r="B46" s="144"/>
      <c r="C46" s="132"/>
      <c r="D46" s="132"/>
      <c r="E46" s="142"/>
      <c r="F46" s="405"/>
      <c r="G46" s="406"/>
      <c r="H46" s="405"/>
      <c r="I46" s="417"/>
      <c r="J46" s="12"/>
    </row>
    <row r="47" spans="1:10">
      <c r="A47" s="143" t="s">
        <v>93</v>
      </c>
      <c r="B47" s="144" t="s">
        <v>94</v>
      </c>
      <c r="C47" s="132"/>
      <c r="D47" s="132"/>
      <c r="E47" s="142" t="s">
        <v>95</v>
      </c>
      <c r="F47" s="394">
        <f>F48+F49</f>
        <v>993286.81</v>
      </c>
      <c r="G47" s="395"/>
      <c r="H47" s="394">
        <f>H48+H49</f>
        <v>1429794.6400000001</v>
      </c>
      <c r="I47" s="411"/>
      <c r="J47" s="12"/>
    </row>
    <row r="48" spans="1:10">
      <c r="A48" s="139"/>
      <c r="B48" s="139" t="s">
        <v>51</v>
      </c>
      <c r="C48" s="140" t="s">
        <v>96</v>
      </c>
      <c r="D48" s="140"/>
      <c r="E48" s="142">
        <v>40</v>
      </c>
      <c r="F48" s="390">
        <v>716674.78</v>
      </c>
      <c r="G48" s="391"/>
      <c r="H48" s="390">
        <v>1196068.01</v>
      </c>
      <c r="I48" s="403"/>
      <c r="J48" s="12"/>
    </row>
    <row r="49" spans="1:10">
      <c r="A49" s="139"/>
      <c r="B49" s="139" t="s">
        <v>53</v>
      </c>
      <c r="C49" s="140" t="s">
        <v>97</v>
      </c>
      <c r="D49" s="140"/>
      <c r="E49" s="142" t="s">
        <v>98</v>
      </c>
      <c r="F49" s="392">
        <f>SUM(F50:F55)</f>
        <v>276612.03000000003</v>
      </c>
      <c r="G49" s="393"/>
      <c r="H49" s="392">
        <f>SUM(H50:H55)</f>
        <v>233726.63</v>
      </c>
      <c r="I49" s="397"/>
      <c r="J49" s="12"/>
    </row>
    <row r="50" spans="1:10">
      <c r="A50" s="139"/>
      <c r="B50" s="132"/>
      <c r="C50" s="140" t="s">
        <v>99</v>
      </c>
      <c r="D50" s="140"/>
      <c r="E50" s="142" t="s">
        <v>100</v>
      </c>
      <c r="F50" s="392">
        <v>118668.07</v>
      </c>
      <c r="G50" s="393"/>
      <c r="H50" s="392">
        <v>30261.95</v>
      </c>
      <c r="I50" s="397"/>
      <c r="J50" s="12"/>
    </row>
    <row r="51" spans="1:10">
      <c r="A51" s="139"/>
      <c r="B51" s="132"/>
      <c r="C51" s="140" t="s">
        <v>101</v>
      </c>
      <c r="D51" s="140"/>
      <c r="E51" s="142">
        <v>413</v>
      </c>
      <c r="F51" s="392">
        <v>64241.95</v>
      </c>
      <c r="G51" s="393"/>
      <c r="H51" s="392">
        <v>120889.81</v>
      </c>
      <c r="I51" s="397"/>
      <c r="J51" s="12"/>
    </row>
    <row r="52" spans="1:10">
      <c r="A52" s="139"/>
      <c r="B52" s="132"/>
      <c r="C52" s="140" t="s">
        <v>102</v>
      </c>
      <c r="D52" s="140"/>
      <c r="E52" s="142">
        <v>415</v>
      </c>
      <c r="F52" s="392">
        <v>5673</v>
      </c>
      <c r="G52" s="393"/>
      <c r="H52" s="392">
        <v>2055.02</v>
      </c>
      <c r="I52" s="397"/>
      <c r="J52" s="12"/>
    </row>
    <row r="53" spans="1:10">
      <c r="A53" s="139"/>
      <c r="B53" s="132"/>
      <c r="C53" s="140" t="s">
        <v>103</v>
      </c>
      <c r="D53" s="140"/>
      <c r="E53" s="149" t="s">
        <v>104</v>
      </c>
      <c r="F53" s="392">
        <v>16288</v>
      </c>
      <c r="G53" s="393"/>
      <c r="H53" s="392">
        <v>21716</v>
      </c>
      <c r="I53" s="397"/>
      <c r="J53" s="12"/>
    </row>
    <row r="54" spans="1:10">
      <c r="A54" s="139"/>
      <c r="B54" s="139" t="s">
        <v>55</v>
      </c>
      <c r="C54" s="140" t="s">
        <v>105</v>
      </c>
      <c r="D54" s="140"/>
      <c r="E54" s="142">
        <v>4251</v>
      </c>
      <c r="F54" s="392">
        <v>33803.85</v>
      </c>
      <c r="G54" s="393"/>
      <c r="H54" s="392">
        <v>33803.85</v>
      </c>
      <c r="I54" s="397"/>
      <c r="J54" s="12"/>
    </row>
    <row r="55" spans="1:10">
      <c r="A55" s="139"/>
      <c r="B55" s="139" t="s">
        <v>57</v>
      </c>
      <c r="C55" s="140" t="s">
        <v>106</v>
      </c>
      <c r="D55" s="140"/>
      <c r="E55" s="149" t="s">
        <v>107</v>
      </c>
      <c r="F55" s="392">
        <v>37937.160000000003</v>
      </c>
      <c r="G55" s="393"/>
      <c r="H55" s="392">
        <v>25000</v>
      </c>
      <c r="I55" s="397"/>
      <c r="J55" s="12"/>
    </row>
    <row r="56" spans="1:10" ht="10.15" customHeight="1">
      <c r="A56" s="139"/>
      <c r="B56" s="139"/>
      <c r="C56" s="140"/>
      <c r="D56" s="140"/>
      <c r="E56" s="149"/>
      <c r="F56" s="392"/>
      <c r="G56" s="393"/>
      <c r="H56" s="392"/>
      <c r="I56" s="397"/>
      <c r="J56" s="12"/>
    </row>
    <row r="57" spans="1:10">
      <c r="A57" s="143" t="s">
        <v>108</v>
      </c>
      <c r="B57" s="144" t="s">
        <v>109</v>
      </c>
      <c r="C57" s="132"/>
      <c r="D57" s="132"/>
      <c r="E57" s="142" t="s">
        <v>110</v>
      </c>
      <c r="F57" s="404">
        <v>0</v>
      </c>
      <c r="G57" s="393"/>
      <c r="H57" s="404">
        <v>0</v>
      </c>
      <c r="I57" s="397"/>
      <c r="J57" s="12"/>
    </row>
    <row r="58" spans="1:10" ht="10.15" customHeight="1">
      <c r="A58" s="143"/>
      <c r="B58" s="144"/>
      <c r="C58" s="132"/>
      <c r="D58" s="132"/>
      <c r="E58" s="142"/>
      <c r="F58" s="392"/>
      <c r="G58" s="393"/>
      <c r="H58" s="392"/>
      <c r="I58" s="397"/>
      <c r="J58" s="12"/>
    </row>
    <row r="59" spans="1:10">
      <c r="A59" s="143" t="s">
        <v>111</v>
      </c>
      <c r="B59" s="144" t="s">
        <v>112</v>
      </c>
      <c r="C59" s="132"/>
      <c r="D59" s="132"/>
      <c r="E59" s="142" t="s">
        <v>113</v>
      </c>
      <c r="F59" s="394">
        <f>SUM(F60:F62)</f>
        <v>7607850.7300000004</v>
      </c>
      <c r="G59" s="395"/>
      <c r="H59" s="394">
        <f>SUM(H60:H62)</f>
        <v>6577068.2200000007</v>
      </c>
      <c r="I59" s="411"/>
      <c r="J59" s="12"/>
    </row>
    <row r="60" spans="1:10">
      <c r="A60" s="139"/>
      <c r="B60" s="139" t="s">
        <v>51</v>
      </c>
      <c r="C60" s="140" t="s">
        <v>114</v>
      </c>
      <c r="D60" s="140"/>
      <c r="E60" s="142">
        <v>553</v>
      </c>
      <c r="F60" s="390">
        <v>7044709.1600000001</v>
      </c>
      <c r="G60" s="391"/>
      <c r="H60" s="390">
        <v>6079222.0300000003</v>
      </c>
      <c r="I60" s="403"/>
      <c r="J60" s="12"/>
    </row>
    <row r="61" spans="1:10">
      <c r="A61" s="139"/>
      <c r="B61" s="139" t="s">
        <v>53</v>
      </c>
      <c r="C61" s="140" t="s">
        <v>115</v>
      </c>
      <c r="D61" s="140"/>
      <c r="E61" s="149">
        <v>55</v>
      </c>
      <c r="F61" s="392">
        <v>563141.56999999995</v>
      </c>
      <c r="G61" s="393"/>
      <c r="H61" s="392">
        <v>497846.19</v>
      </c>
      <c r="I61" s="397"/>
      <c r="J61" s="12"/>
    </row>
    <row r="62" spans="1:10">
      <c r="A62" s="139"/>
      <c r="B62" s="139" t="s">
        <v>55</v>
      </c>
      <c r="C62" s="140" t="s">
        <v>116</v>
      </c>
      <c r="D62" s="140"/>
      <c r="E62" s="142" t="s">
        <v>117</v>
      </c>
      <c r="F62" s="392">
        <v>0</v>
      </c>
      <c r="G62" s="393"/>
      <c r="H62" s="392">
        <v>0</v>
      </c>
      <c r="I62" s="397"/>
      <c r="J62" s="12"/>
    </row>
    <row r="63" spans="1:10" ht="10.15" customHeight="1">
      <c r="A63" s="139"/>
      <c r="B63" s="139"/>
      <c r="C63" s="140"/>
      <c r="D63" s="140"/>
      <c r="E63" s="142"/>
      <c r="F63" s="392"/>
      <c r="G63" s="393"/>
      <c r="H63" s="392"/>
      <c r="I63" s="397"/>
      <c r="J63" s="12"/>
    </row>
    <row r="64" spans="1:10">
      <c r="A64" s="143" t="s">
        <v>118</v>
      </c>
      <c r="B64" s="144" t="s">
        <v>119</v>
      </c>
      <c r="C64" s="132"/>
      <c r="D64" s="132"/>
      <c r="E64" s="142" t="s">
        <v>120</v>
      </c>
      <c r="F64" s="394">
        <v>0</v>
      </c>
      <c r="G64" s="395"/>
      <c r="H64" s="394">
        <v>0</v>
      </c>
      <c r="I64" s="411"/>
      <c r="J64" s="12"/>
    </row>
    <row r="65" spans="1:10" ht="10.15" customHeight="1">
      <c r="A65" s="139"/>
      <c r="B65" s="132"/>
      <c r="C65" s="144"/>
      <c r="D65" s="144"/>
      <c r="E65" s="150"/>
      <c r="F65" s="390"/>
      <c r="G65" s="391"/>
      <c r="H65" s="390"/>
      <c r="I65" s="403"/>
      <c r="J65" s="12"/>
    </row>
    <row r="66" spans="1:10" ht="13.5" thickBot="1">
      <c r="A66" s="139"/>
      <c r="B66" s="132"/>
      <c r="C66" s="143" t="s">
        <v>121</v>
      </c>
      <c r="D66" s="143"/>
      <c r="E66" s="151" t="s">
        <v>122</v>
      </c>
      <c r="F66" s="401">
        <f>F10+F43+F64</f>
        <v>81002789.680000022</v>
      </c>
      <c r="G66" s="402"/>
      <c r="H66" s="401">
        <f>H10+H43+H64</f>
        <v>79596872.74000001</v>
      </c>
      <c r="I66" s="414"/>
      <c r="J66" s="12"/>
    </row>
    <row r="67" spans="1:10" ht="15">
      <c r="A67" s="13"/>
      <c r="B67" s="12"/>
      <c r="C67" s="12"/>
      <c r="D67" s="12"/>
      <c r="E67" s="12"/>
      <c r="F67" s="12"/>
      <c r="G67" s="12"/>
      <c r="H67" s="12"/>
      <c r="I67" s="14"/>
      <c r="J67" s="14"/>
    </row>
    <row r="68" spans="1:10" ht="15">
      <c r="A68" s="13"/>
      <c r="B68" s="12"/>
      <c r="C68" s="12"/>
      <c r="D68" s="12"/>
      <c r="E68" s="12"/>
      <c r="F68" s="12"/>
      <c r="G68" s="12"/>
      <c r="H68" s="12"/>
      <c r="I68" s="14"/>
      <c r="J68" s="14"/>
    </row>
    <row r="69" spans="1:10" ht="15">
      <c r="A69" s="13"/>
      <c r="B69" s="12"/>
      <c r="C69" s="12"/>
      <c r="D69" s="12"/>
      <c r="E69" s="12"/>
      <c r="F69" s="12"/>
      <c r="G69" s="12"/>
      <c r="H69" s="12"/>
      <c r="I69" s="14"/>
      <c r="J69" s="14"/>
    </row>
    <row r="70" spans="1:10" ht="15">
      <c r="A70" s="13"/>
      <c r="B70" s="12"/>
      <c r="C70" s="12"/>
      <c r="D70" s="12"/>
      <c r="E70" s="12"/>
      <c r="F70" s="12"/>
      <c r="G70" s="12"/>
      <c r="H70" s="12"/>
      <c r="I70" s="14"/>
      <c r="J70" s="14"/>
    </row>
    <row r="71" spans="1:10" ht="15">
      <c r="A71" s="13"/>
      <c r="B71" s="12"/>
      <c r="C71" s="12"/>
      <c r="D71" s="12"/>
      <c r="E71" s="12"/>
      <c r="F71" s="12"/>
      <c r="G71" s="12"/>
      <c r="H71" s="12"/>
      <c r="I71" s="14"/>
      <c r="J71" s="14"/>
    </row>
    <row r="72" spans="1:10" ht="15">
      <c r="A72" s="13"/>
      <c r="B72" s="12"/>
      <c r="C72" s="12"/>
      <c r="D72" s="12"/>
      <c r="E72" s="12"/>
      <c r="F72" s="12"/>
      <c r="G72" s="12"/>
      <c r="H72" s="12"/>
      <c r="I72" s="14"/>
      <c r="J72" s="14"/>
    </row>
    <row r="73" spans="1:10" ht="15">
      <c r="A73" s="13"/>
      <c r="B73" s="12"/>
      <c r="C73" s="12"/>
      <c r="D73" s="12"/>
      <c r="E73" s="12"/>
      <c r="F73" s="12"/>
      <c r="G73" s="12"/>
      <c r="H73" s="12"/>
      <c r="I73" s="14"/>
      <c r="J73" s="14"/>
    </row>
    <row r="74" spans="1:10" ht="15">
      <c r="A74" s="13"/>
      <c r="B74" s="12"/>
      <c r="C74" s="12"/>
      <c r="D74" s="12"/>
      <c r="E74" s="12"/>
      <c r="F74" s="12"/>
      <c r="G74" s="12"/>
      <c r="H74" s="12"/>
      <c r="I74" s="14"/>
      <c r="J74" s="14"/>
    </row>
    <row r="75" spans="1:10" ht="15">
      <c r="A75" s="13"/>
      <c r="B75" s="12"/>
      <c r="C75" s="12"/>
      <c r="D75" s="12"/>
      <c r="E75" s="12"/>
      <c r="F75" s="12"/>
      <c r="G75" s="12"/>
      <c r="H75" s="12"/>
      <c r="I75" s="14"/>
      <c r="J75" s="14"/>
    </row>
    <row r="76" spans="1:10" ht="15">
      <c r="A76" s="13"/>
      <c r="B76" s="12"/>
      <c r="C76" s="12"/>
      <c r="D76" s="12"/>
      <c r="E76" s="12"/>
      <c r="F76" s="12"/>
      <c r="G76" s="12"/>
      <c r="H76" s="12"/>
      <c r="I76" s="14"/>
      <c r="J76" s="14"/>
    </row>
    <row r="77" spans="1:10" ht="15">
      <c r="A77" s="13"/>
      <c r="B77" s="12"/>
      <c r="C77" s="12"/>
      <c r="D77" s="12"/>
      <c r="E77" s="12"/>
      <c r="F77" s="12"/>
      <c r="G77" s="12"/>
      <c r="H77" s="12"/>
      <c r="I77" s="14"/>
      <c r="J77" s="14"/>
    </row>
    <row r="78" spans="1:10" ht="15">
      <c r="A78" s="13"/>
      <c r="B78" s="12"/>
      <c r="C78" s="12"/>
      <c r="D78" s="12"/>
      <c r="E78" s="12"/>
      <c r="F78" s="12"/>
      <c r="G78" s="12"/>
      <c r="H78" s="12"/>
      <c r="I78" s="14"/>
      <c r="J78" s="14"/>
    </row>
    <row r="79" spans="1:10" ht="15">
      <c r="A79" s="13"/>
      <c r="B79" s="12"/>
      <c r="C79" s="12"/>
      <c r="D79" s="12"/>
      <c r="E79" s="12"/>
      <c r="F79" s="12"/>
      <c r="G79" s="12"/>
      <c r="H79" s="12"/>
      <c r="I79" s="14"/>
      <c r="J79" s="14"/>
    </row>
    <row r="80" spans="1:10" ht="15">
      <c r="A80" s="13"/>
      <c r="B80" s="12"/>
      <c r="C80" s="12"/>
      <c r="D80" s="12"/>
      <c r="E80" s="12"/>
      <c r="F80" s="12"/>
      <c r="G80" s="12"/>
      <c r="H80" s="12"/>
      <c r="I80" s="14"/>
      <c r="J80" s="14"/>
    </row>
    <row r="81" spans="1:10" ht="15">
      <c r="A81" s="13"/>
      <c r="B81" s="12"/>
      <c r="C81" s="12"/>
      <c r="D81" s="12"/>
      <c r="E81" s="12"/>
      <c r="F81" s="12"/>
      <c r="G81" s="12"/>
      <c r="H81" s="12"/>
      <c r="I81" s="14"/>
      <c r="J81" s="14"/>
    </row>
    <row r="82" spans="1:10" ht="15">
      <c r="A82" s="13"/>
      <c r="B82" s="12"/>
      <c r="C82" s="12"/>
      <c r="D82" s="12"/>
      <c r="E82" s="12"/>
      <c r="F82" s="12"/>
      <c r="G82" s="12"/>
      <c r="H82" s="12"/>
      <c r="I82" s="14"/>
      <c r="J82" s="14"/>
    </row>
    <row r="83" spans="1:10" ht="15">
      <c r="A83" s="13"/>
      <c r="B83" s="12"/>
      <c r="C83" s="12"/>
      <c r="D83" s="12"/>
      <c r="E83" s="12"/>
      <c r="F83" s="12"/>
      <c r="G83" s="12"/>
      <c r="H83" s="12"/>
      <c r="I83" s="14"/>
      <c r="J83" s="14"/>
    </row>
    <row r="84" spans="1:10" ht="15">
      <c r="A84" s="13"/>
      <c r="B84" s="12"/>
      <c r="C84" s="12"/>
      <c r="D84" s="12"/>
      <c r="E84" s="12"/>
      <c r="F84" s="12"/>
      <c r="G84" s="12"/>
      <c r="H84" s="12"/>
      <c r="I84" s="14"/>
      <c r="J84" s="14"/>
    </row>
    <row r="85" spans="1:10" ht="15">
      <c r="A85" s="13"/>
      <c r="B85" s="12"/>
      <c r="C85" s="12"/>
      <c r="D85" s="12"/>
      <c r="E85" s="12"/>
      <c r="F85" s="12"/>
      <c r="G85" s="12"/>
      <c r="H85" s="12"/>
      <c r="I85" s="14"/>
      <c r="J85" s="14"/>
    </row>
  </sheetData>
  <mergeCells count="126"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C22:D22"/>
    <mergeCell ref="C1:C2"/>
    <mergeCell ref="A1:B2"/>
    <mergeCell ref="A3:E3"/>
    <mergeCell ref="E6:E8"/>
    <mergeCell ref="G1:H1"/>
    <mergeCell ref="G2:H2"/>
    <mergeCell ref="G3:H3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D1:F2"/>
    <mergeCell ref="E5:F5"/>
    <mergeCell ref="F12:G12"/>
    <mergeCell ref="F13:G13"/>
    <mergeCell ref="F14:G14"/>
    <mergeCell ref="H21:I21"/>
    <mergeCell ref="H22:I22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59"/>
  <sheetViews>
    <sheetView zoomScaleNormal="100" workbookViewId="0">
      <selection sqref="A1:B2"/>
    </sheetView>
  </sheetViews>
  <sheetFormatPr baseColWidth="10" defaultColWidth="11.140625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LA ROCHE EN ARDENNE</v>
      </c>
      <c r="E1" s="244"/>
      <c r="F1" s="244"/>
      <c r="G1" s="240" t="str">
        <f>Coordonnées!P1</f>
        <v>Code INS</v>
      </c>
      <c r="H1" s="374"/>
      <c r="I1" s="181">
        <f>Coordonnées!R1</f>
        <v>83031</v>
      </c>
      <c r="J1" s="15"/>
    </row>
    <row r="2" spans="1:10">
      <c r="A2" s="245"/>
      <c r="B2" s="246"/>
      <c r="C2" s="241"/>
      <c r="D2" s="246"/>
      <c r="E2" s="246"/>
      <c r="F2" s="246"/>
      <c r="G2" s="242" t="str">
        <f>Coordonnées!P2</f>
        <v>Exercice:</v>
      </c>
      <c r="H2" s="442"/>
      <c r="I2" s="182">
        <f>Coordonnées!R2</f>
        <v>2022</v>
      </c>
      <c r="J2" s="15"/>
    </row>
    <row r="3" spans="1:10">
      <c r="A3" s="438" t="str">
        <f>Coordonnées!A3</f>
        <v>Modèle officiel généré par l'application eComptes © SPW Intérieur et Action Sociale</v>
      </c>
      <c r="B3" s="438"/>
      <c r="C3" s="438"/>
      <c r="D3" s="438"/>
      <c r="E3" s="438"/>
      <c r="F3" s="180"/>
      <c r="G3" s="443" t="str">
        <f>Coordonnées!P3</f>
        <v>Version:</v>
      </c>
      <c r="H3" s="444"/>
      <c r="I3" s="171">
        <f>Coordonnées!R3</f>
        <v>1</v>
      </c>
      <c r="J3" s="15"/>
    </row>
    <row r="4" spans="1:10">
      <c r="A4" s="37"/>
      <c r="B4" s="32"/>
      <c r="C4" s="38"/>
      <c r="D4" s="38"/>
      <c r="E4" s="39"/>
      <c r="F4" s="39"/>
      <c r="G4" s="39"/>
      <c r="H4" s="39"/>
      <c r="I4" s="40"/>
      <c r="J4" s="15"/>
    </row>
    <row r="5" spans="1:10" ht="13.5" thickBot="1">
      <c r="A5" s="31"/>
      <c r="B5" s="32"/>
      <c r="D5" s="33"/>
      <c r="E5" s="32"/>
      <c r="F5" s="34"/>
      <c r="G5" s="34"/>
      <c r="H5" s="34"/>
      <c r="I5" s="34"/>
      <c r="J5" s="16"/>
    </row>
    <row r="6" spans="1:10">
      <c r="A6" s="115"/>
      <c r="B6" s="116"/>
      <c r="C6" s="117" t="s">
        <v>40</v>
      </c>
      <c r="D6" s="116"/>
      <c r="E6" s="439" t="s">
        <v>42</v>
      </c>
      <c r="F6" s="445">
        <f>I2</f>
        <v>2022</v>
      </c>
      <c r="G6" s="451"/>
      <c r="H6" s="445">
        <f>F6-1</f>
        <v>2021</v>
      </c>
      <c r="I6" s="446"/>
      <c r="J6" s="16"/>
    </row>
    <row r="7" spans="1:10" ht="10.15" customHeight="1">
      <c r="A7" s="115"/>
      <c r="B7" s="116"/>
      <c r="C7" s="116"/>
      <c r="D7" s="118"/>
      <c r="E7" s="440"/>
      <c r="F7" s="447"/>
      <c r="G7" s="452"/>
      <c r="H7" s="447"/>
      <c r="I7" s="448"/>
      <c r="J7" s="16"/>
    </row>
    <row r="8" spans="1:10" ht="13.5" thickBot="1">
      <c r="A8" s="115"/>
      <c r="B8" s="116"/>
      <c r="C8" s="118" t="s">
        <v>123</v>
      </c>
      <c r="D8" s="116"/>
      <c r="E8" s="441"/>
      <c r="F8" s="449"/>
      <c r="G8" s="453"/>
      <c r="H8" s="449"/>
      <c r="I8" s="450"/>
      <c r="J8" s="16"/>
    </row>
    <row r="9" spans="1:10" ht="10.15" customHeight="1">
      <c r="A9" s="115"/>
      <c r="B9" s="116"/>
      <c r="C9" s="116"/>
      <c r="D9" s="116"/>
      <c r="E9" s="119"/>
      <c r="F9" s="432"/>
      <c r="G9" s="437"/>
      <c r="H9" s="432"/>
      <c r="I9" s="433"/>
      <c r="J9" s="16"/>
    </row>
    <row r="10" spans="1:10">
      <c r="A10" s="115"/>
      <c r="B10" s="116"/>
      <c r="C10" s="120" t="s">
        <v>124</v>
      </c>
      <c r="D10" s="120"/>
      <c r="E10" s="121" t="s">
        <v>125</v>
      </c>
      <c r="F10" s="394">
        <f>F12+F14+F16+F21+F25+F31</f>
        <v>71544327.709999993</v>
      </c>
      <c r="G10" s="395"/>
      <c r="H10" s="394">
        <f>H12+H14+H16+H21+H25+H31</f>
        <v>69621244.920000002</v>
      </c>
      <c r="I10" s="411"/>
      <c r="J10" s="16"/>
    </row>
    <row r="11" spans="1:10" ht="10.15" customHeight="1">
      <c r="A11" s="115"/>
      <c r="B11" s="116"/>
      <c r="C11" s="120"/>
      <c r="D11" s="120"/>
      <c r="E11" s="121"/>
      <c r="F11" s="405"/>
      <c r="G11" s="406"/>
      <c r="H11" s="405"/>
      <c r="I11" s="417"/>
      <c r="J11" s="16"/>
    </row>
    <row r="12" spans="1:10">
      <c r="A12" s="122" t="s">
        <v>126</v>
      </c>
      <c r="B12" s="123" t="s">
        <v>127</v>
      </c>
      <c r="C12" s="116"/>
      <c r="D12" s="116"/>
      <c r="E12" s="124">
        <v>10</v>
      </c>
      <c r="F12" s="394">
        <v>44069807.799999997</v>
      </c>
      <c r="G12" s="395"/>
      <c r="H12" s="394">
        <v>44069807.799999997</v>
      </c>
      <c r="I12" s="411"/>
      <c r="J12" s="16"/>
    </row>
    <row r="13" spans="1:10" ht="10.15" customHeight="1">
      <c r="A13" s="122"/>
      <c r="B13" s="123"/>
      <c r="C13" s="116"/>
      <c r="D13" s="116"/>
      <c r="E13" s="124"/>
      <c r="F13" s="405"/>
      <c r="G13" s="406"/>
      <c r="H13" s="405"/>
      <c r="I13" s="417"/>
      <c r="J13" s="16"/>
    </row>
    <row r="14" spans="1:10">
      <c r="A14" s="122" t="s">
        <v>128</v>
      </c>
      <c r="B14" s="123" t="s">
        <v>129</v>
      </c>
      <c r="C14" s="116"/>
      <c r="D14" s="116"/>
      <c r="E14" s="124">
        <v>12</v>
      </c>
      <c r="F14" s="394">
        <v>7165248.4500000002</v>
      </c>
      <c r="G14" s="395"/>
      <c r="H14" s="394">
        <v>6801495.4199999999</v>
      </c>
      <c r="I14" s="411"/>
      <c r="J14" s="16"/>
    </row>
    <row r="15" spans="1:10" ht="10.15" customHeight="1">
      <c r="A15" s="122"/>
      <c r="B15" s="123"/>
      <c r="C15" s="116"/>
      <c r="D15" s="116"/>
      <c r="E15" s="124"/>
      <c r="F15" s="405"/>
      <c r="G15" s="406"/>
      <c r="H15" s="405"/>
      <c r="I15" s="417"/>
      <c r="J15" s="16"/>
    </row>
    <row r="16" spans="1:10">
      <c r="A16" s="122" t="s">
        <v>130</v>
      </c>
      <c r="B16" s="123" t="s">
        <v>131</v>
      </c>
      <c r="C16" s="116"/>
      <c r="D16" s="116"/>
      <c r="E16" s="124">
        <v>13</v>
      </c>
      <c r="F16" s="394">
        <f>SUM(F17:F19)</f>
        <v>-10030.61</v>
      </c>
      <c r="G16" s="395"/>
      <c r="H16" s="394">
        <f>SUM(H17:H19)</f>
        <v>363753.03</v>
      </c>
      <c r="I16" s="411"/>
      <c r="J16" s="16"/>
    </row>
    <row r="17" spans="1:10">
      <c r="A17" s="115"/>
      <c r="B17" s="125" t="s">
        <v>132</v>
      </c>
      <c r="C17" s="126" t="s">
        <v>133</v>
      </c>
      <c r="D17" s="126"/>
      <c r="E17" s="124">
        <v>1301</v>
      </c>
      <c r="F17" s="424">
        <v>0</v>
      </c>
      <c r="G17" s="430"/>
      <c r="H17" s="424">
        <v>0</v>
      </c>
      <c r="I17" s="425"/>
      <c r="J17" s="16"/>
    </row>
    <row r="18" spans="1:10">
      <c r="A18" s="115"/>
      <c r="B18" s="125" t="s">
        <v>134</v>
      </c>
      <c r="C18" s="126" t="s">
        <v>135</v>
      </c>
      <c r="D18" s="126"/>
      <c r="E18" s="124">
        <v>1302</v>
      </c>
      <c r="F18" s="420">
        <v>0</v>
      </c>
      <c r="G18" s="434"/>
      <c r="H18" s="420">
        <v>0</v>
      </c>
      <c r="I18" s="421"/>
      <c r="J18" s="16"/>
    </row>
    <row r="19" spans="1:10">
      <c r="A19" s="115"/>
      <c r="B19" s="125" t="s">
        <v>136</v>
      </c>
      <c r="C19" s="126" t="s">
        <v>137</v>
      </c>
      <c r="D19" s="126"/>
      <c r="E19" s="124">
        <v>1303</v>
      </c>
      <c r="F19" s="420">
        <v>-10030.61</v>
      </c>
      <c r="G19" s="434"/>
      <c r="H19" s="420">
        <v>363753.03</v>
      </c>
      <c r="I19" s="421"/>
      <c r="J19" s="16"/>
    </row>
    <row r="20" spans="1:10" ht="10.15" customHeight="1">
      <c r="A20" s="115"/>
      <c r="B20" s="125"/>
      <c r="C20" s="126"/>
      <c r="D20" s="126"/>
      <c r="E20" s="124"/>
      <c r="F20" s="420"/>
      <c r="G20" s="434"/>
      <c r="H20" s="420"/>
      <c r="I20" s="421"/>
      <c r="J20" s="16"/>
    </row>
    <row r="21" spans="1:10">
      <c r="A21" s="122" t="s">
        <v>138</v>
      </c>
      <c r="B21" s="123" t="s">
        <v>139</v>
      </c>
      <c r="C21" s="116"/>
      <c r="D21" s="116"/>
      <c r="E21" s="124">
        <v>14</v>
      </c>
      <c r="F21" s="394">
        <f>SUM(F22:F23)</f>
        <v>4022322.6</v>
      </c>
      <c r="G21" s="395"/>
      <c r="H21" s="394">
        <f>SUM(H22:H23)</f>
        <v>2884390.1</v>
      </c>
      <c r="I21" s="411"/>
      <c r="J21" s="16"/>
    </row>
    <row r="22" spans="1:10">
      <c r="A22" s="115"/>
      <c r="B22" s="125" t="s">
        <v>132</v>
      </c>
      <c r="C22" s="126" t="s">
        <v>140</v>
      </c>
      <c r="D22" s="126"/>
      <c r="E22" s="124">
        <v>14104</v>
      </c>
      <c r="F22" s="424">
        <v>5428.87</v>
      </c>
      <c r="G22" s="430"/>
      <c r="H22" s="424">
        <v>5428.87</v>
      </c>
      <c r="I22" s="425"/>
      <c r="J22" s="16"/>
    </row>
    <row r="23" spans="1:10">
      <c r="A23" s="115"/>
      <c r="B23" s="125" t="s">
        <v>134</v>
      </c>
      <c r="C23" s="126" t="s">
        <v>141</v>
      </c>
      <c r="D23" s="126"/>
      <c r="E23" s="124">
        <v>14105</v>
      </c>
      <c r="F23" s="420">
        <v>4016893.73</v>
      </c>
      <c r="G23" s="434"/>
      <c r="H23" s="420">
        <v>2878961.23</v>
      </c>
      <c r="I23" s="421"/>
      <c r="J23" s="16"/>
    </row>
    <row r="24" spans="1:10" ht="10.15" customHeight="1">
      <c r="A24" s="115"/>
      <c r="B24" s="125"/>
      <c r="C24" s="126"/>
      <c r="D24" s="126"/>
      <c r="E24" s="124"/>
      <c r="F24" s="420"/>
      <c r="G24" s="434"/>
      <c r="H24" s="420"/>
      <c r="I24" s="421"/>
      <c r="J24" s="16"/>
    </row>
    <row r="25" spans="1:10">
      <c r="A25" s="122" t="s">
        <v>142</v>
      </c>
      <c r="B25" s="123" t="s">
        <v>143</v>
      </c>
      <c r="C25" s="116"/>
      <c r="D25" s="116"/>
      <c r="E25" s="124">
        <v>15</v>
      </c>
      <c r="F25" s="394">
        <f>SUM(F26:F29)</f>
        <v>14014343.26</v>
      </c>
      <c r="G25" s="395"/>
      <c r="H25" s="394">
        <f>SUM(H26:H29)</f>
        <v>13297731.699999999</v>
      </c>
      <c r="I25" s="411"/>
      <c r="J25" s="16"/>
    </row>
    <row r="26" spans="1:10">
      <c r="A26" s="115"/>
      <c r="B26" s="125" t="s">
        <v>132</v>
      </c>
      <c r="C26" s="126" t="s">
        <v>144</v>
      </c>
      <c r="D26" s="126"/>
      <c r="E26" s="124">
        <v>151</v>
      </c>
      <c r="F26" s="424">
        <v>115875.87</v>
      </c>
      <c r="G26" s="430"/>
      <c r="H26" s="424">
        <v>83276.179999999993</v>
      </c>
      <c r="I26" s="425"/>
      <c r="J26" s="16"/>
    </row>
    <row r="27" spans="1:10">
      <c r="A27" s="115"/>
      <c r="B27" s="125" t="s">
        <v>134</v>
      </c>
      <c r="C27" s="126" t="s">
        <v>145</v>
      </c>
      <c r="D27" s="126"/>
      <c r="E27" s="124">
        <v>152</v>
      </c>
      <c r="F27" s="420">
        <v>355722.57</v>
      </c>
      <c r="G27" s="434"/>
      <c r="H27" s="420">
        <v>371903.84</v>
      </c>
      <c r="I27" s="421"/>
      <c r="J27" s="16"/>
    </row>
    <row r="28" spans="1:10">
      <c r="A28" s="115"/>
      <c r="B28" s="125" t="s">
        <v>136</v>
      </c>
      <c r="C28" s="126" t="s">
        <v>146</v>
      </c>
      <c r="D28" s="126"/>
      <c r="E28" s="124">
        <v>154</v>
      </c>
      <c r="F28" s="420">
        <v>13542744.82</v>
      </c>
      <c r="G28" s="434"/>
      <c r="H28" s="420">
        <v>12842551.68</v>
      </c>
      <c r="I28" s="421"/>
      <c r="J28" s="16"/>
    </row>
    <row r="29" spans="1:10">
      <c r="A29" s="115"/>
      <c r="B29" s="125" t="s">
        <v>147</v>
      </c>
      <c r="C29" s="126" t="s">
        <v>148</v>
      </c>
      <c r="D29" s="126"/>
      <c r="E29" s="124">
        <v>156</v>
      </c>
      <c r="F29" s="420">
        <v>0</v>
      </c>
      <c r="G29" s="434"/>
      <c r="H29" s="420">
        <v>0</v>
      </c>
      <c r="I29" s="421"/>
      <c r="J29" s="16"/>
    </row>
    <row r="30" spans="1:10" ht="10.15" customHeight="1">
      <c r="A30" s="115"/>
      <c r="B30" s="125"/>
      <c r="C30" s="126"/>
      <c r="D30" s="126"/>
      <c r="E30" s="124"/>
      <c r="F30" s="420"/>
      <c r="G30" s="434"/>
      <c r="H30" s="420"/>
      <c r="I30" s="421"/>
      <c r="J30" s="16"/>
    </row>
    <row r="31" spans="1:10">
      <c r="A31" s="122" t="s">
        <v>149</v>
      </c>
      <c r="B31" s="123" t="s">
        <v>150</v>
      </c>
      <c r="C31" s="116"/>
      <c r="D31" s="116"/>
      <c r="E31" s="124">
        <v>16</v>
      </c>
      <c r="F31" s="394">
        <v>2282636.21</v>
      </c>
      <c r="G31" s="395"/>
      <c r="H31" s="394">
        <v>2204066.87</v>
      </c>
      <c r="I31" s="411"/>
      <c r="J31" s="16"/>
    </row>
    <row r="32" spans="1:10" ht="10.15" customHeight="1">
      <c r="A32" s="115"/>
      <c r="B32" s="116"/>
      <c r="C32" s="123"/>
      <c r="D32" s="123"/>
      <c r="E32" s="124"/>
      <c r="F32" s="424"/>
      <c r="G32" s="430"/>
      <c r="H32" s="424"/>
      <c r="I32" s="425"/>
      <c r="J32" s="16"/>
    </row>
    <row r="33" spans="1:10">
      <c r="A33" s="127" t="s">
        <v>151</v>
      </c>
      <c r="B33" s="127"/>
      <c r="C33" s="127"/>
      <c r="D33" s="127"/>
      <c r="E33" s="124" t="s">
        <v>152</v>
      </c>
      <c r="F33" s="426">
        <f>F35+F44+F53</f>
        <v>9407456.7399999984</v>
      </c>
      <c r="G33" s="435"/>
      <c r="H33" s="426">
        <f>H35+H44+H53</f>
        <v>9881583.1799999997</v>
      </c>
      <c r="I33" s="427"/>
      <c r="J33" s="16"/>
    </row>
    <row r="34" spans="1:10" ht="10.15" customHeight="1">
      <c r="A34" s="127"/>
      <c r="B34" s="127"/>
      <c r="C34" s="127"/>
      <c r="D34" s="127"/>
      <c r="E34" s="124"/>
      <c r="F34" s="428"/>
      <c r="G34" s="436"/>
      <c r="H34" s="428"/>
      <c r="I34" s="429"/>
      <c r="J34" s="16"/>
    </row>
    <row r="35" spans="1:10">
      <c r="A35" s="122" t="s">
        <v>153</v>
      </c>
      <c r="B35" s="123" t="s">
        <v>154</v>
      </c>
      <c r="C35" s="116"/>
      <c r="D35" s="116"/>
      <c r="E35" s="124">
        <v>17</v>
      </c>
      <c r="F35" s="394">
        <f>SUM(F36:F42)</f>
        <v>7938015.6099999994</v>
      </c>
      <c r="G35" s="395"/>
      <c r="H35" s="394">
        <f>SUM(H36:H42)</f>
        <v>8518760.4399999995</v>
      </c>
      <c r="I35" s="411"/>
      <c r="J35" s="16"/>
    </row>
    <row r="36" spans="1:10">
      <c r="A36" s="115"/>
      <c r="B36" s="125" t="s">
        <v>132</v>
      </c>
      <c r="C36" s="126" t="s">
        <v>155</v>
      </c>
      <c r="D36" s="126"/>
      <c r="E36" s="124" t="s">
        <v>156</v>
      </c>
      <c r="F36" s="424">
        <v>7627535.1799999997</v>
      </c>
      <c r="G36" s="430"/>
      <c r="H36" s="424">
        <v>8181236.9299999997</v>
      </c>
      <c r="I36" s="425"/>
      <c r="J36" s="16"/>
    </row>
    <row r="37" spans="1:10">
      <c r="A37" s="115"/>
      <c r="B37" s="125" t="s">
        <v>134</v>
      </c>
      <c r="C37" s="126" t="s">
        <v>157</v>
      </c>
      <c r="D37" s="126"/>
      <c r="E37" s="124">
        <v>1714</v>
      </c>
      <c r="F37" s="420">
        <v>310480.43</v>
      </c>
      <c r="G37" s="434"/>
      <c r="H37" s="420">
        <v>337523.51</v>
      </c>
      <c r="I37" s="421"/>
      <c r="J37" s="16"/>
    </row>
    <row r="38" spans="1:10">
      <c r="A38" s="115"/>
      <c r="B38" s="125" t="s">
        <v>136</v>
      </c>
      <c r="C38" s="126" t="s">
        <v>158</v>
      </c>
      <c r="D38" s="126"/>
      <c r="E38" s="124">
        <v>172</v>
      </c>
      <c r="F38" s="420">
        <v>0</v>
      </c>
      <c r="G38" s="434"/>
      <c r="H38" s="420">
        <v>0</v>
      </c>
      <c r="I38" s="421"/>
      <c r="J38" s="16"/>
    </row>
    <row r="39" spans="1:10">
      <c r="A39" s="115"/>
      <c r="B39" s="125" t="s">
        <v>147</v>
      </c>
      <c r="C39" s="126" t="s">
        <v>159</v>
      </c>
      <c r="D39" s="126"/>
      <c r="E39" s="124">
        <v>174</v>
      </c>
      <c r="F39" s="420">
        <v>0</v>
      </c>
      <c r="G39" s="434"/>
      <c r="H39" s="420">
        <v>0</v>
      </c>
      <c r="I39" s="421"/>
      <c r="J39" s="16"/>
    </row>
    <row r="40" spans="1:10">
      <c r="A40" s="115"/>
      <c r="B40" s="125" t="s">
        <v>160</v>
      </c>
      <c r="C40" s="126" t="s">
        <v>161</v>
      </c>
      <c r="D40" s="126"/>
      <c r="E40" s="124">
        <v>176</v>
      </c>
      <c r="F40" s="420">
        <v>0</v>
      </c>
      <c r="G40" s="434"/>
      <c r="H40" s="420">
        <v>0</v>
      </c>
      <c r="I40" s="421"/>
      <c r="J40" s="16"/>
    </row>
    <row r="41" spans="1:10">
      <c r="A41" s="115"/>
      <c r="B41" s="125" t="s">
        <v>162</v>
      </c>
      <c r="C41" s="126" t="s">
        <v>163</v>
      </c>
      <c r="D41" s="126"/>
      <c r="E41" s="124">
        <v>177</v>
      </c>
      <c r="F41" s="420">
        <v>0</v>
      </c>
      <c r="G41" s="434"/>
      <c r="H41" s="420">
        <v>0</v>
      </c>
      <c r="I41" s="421"/>
      <c r="J41" s="16"/>
    </row>
    <row r="42" spans="1:10">
      <c r="A42" s="115"/>
      <c r="B42" s="125" t="s">
        <v>164</v>
      </c>
      <c r="C42" s="126" t="s">
        <v>165</v>
      </c>
      <c r="D42" s="126"/>
      <c r="E42" s="124">
        <v>178</v>
      </c>
      <c r="F42" s="420">
        <v>0</v>
      </c>
      <c r="G42" s="434"/>
      <c r="H42" s="420">
        <v>0</v>
      </c>
      <c r="I42" s="421"/>
      <c r="J42" s="16"/>
    </row>
    <row r="43" spans="1:10" ht="10.15" customHeight="1">
      <c r="A43" s="115"/>
      <c r="B43" s="125"/>
      <c r="C43" s="126"/>
      <c r="D43" s="126"/>
      <c r="E43" s="124"/>
      <c r="F43" s="420"/>
      <c r="G43" s="434"/>
      <c r="H43" s="420"/>
      <c r="I43" s="421"/>
      <c r="J43" s="16"/>
    </row>
    <row r="44" spans="1:10">
      <c r="A44" s="122" t="s">
        <v>166</v>
      </c>
      <c r="B44" s="123" t="s">
        <v>167</v>
      </c>
      <c r="C44" s="116"/>
      <c r="D44" s="116"/>
      <c r="E44" s="128" t="s">
        <v>168</v>
      </c>
      <c r="F44" s="394">
        <f>F45+SUM(F49:F51)</f>
        <v>1469441.13</v>
      </c>
      <c r="G44" s="395"/>
      <c r="H44" s="394">
        <f>H45+SUM(H49:H51)</f>
        <v>1362822.74</v>
      </c>
      <c r="I44" s="411"/>
      <c r="J44" s="16"/>
    </row>
    <row r="45" spans="1:10">
      <c r="A45" s="115"/>
      <c r="B45" s="125" t="s">
        <v>132</v>
      </c>
      <c r="C45" s="126" t="s">
        <v>169</v>
      </c>
      <c r="D45" s="126"/>
      <c r="E45" s="128">
        <v>43</v>
      </c>
      <c r="F45" s="424">
        <f>SUM(F46:F48)</f>
        <v>913547.49</v>
      </c>
      <c r="G45" s="430"/>
      <c r="H45" s="424">
        <f>SUM(H46:H48)</f>
        <v>856809.4</v>
      </c>
      <c r="I45" s="425"/>
      <c r="J45" s="16"/>
    </row>
    <row r="46" spans="1:10">
      <c r="A46" s="115"/>
      <c r="B46" s="125"/>
      <c r="C46" s="126" t="s">
        <v>170</v>
      </c>
      <c r="D46" s="126"/>
      <c r="E46" s="124">
        <v>435</v>
      </c>
      <c r="F46" s="420">
        <v>871023.79</v>
      </c>
      <c r="G46" s="434"/>
      <c r="H46" s="420">
        <v>823137.28000000003</v>
      </c>
      <c r="I46" s="421"/>
      <c r="J46" s="16"/>
    </row>
    <row r="47" spans="1:10">
      <c r="A47" s="115"/>
      <c r="B47" s="125"/>
      <c r="C47" s="126" t="s">
        <v>171</v>
      </c>
      <c r="D47" s="126"/>
      <c r="E47" s="124">
        <v>436</v>
      </c>
      <c r="F47" s="420">
        <v>42523.7</v>
      </c>
      <c r="G47" s="434"/>
      <c r="H47" s="420">
        <v>33672.120000000003</v>
      </c>
      <c r="I47" s="421"/>
      <c r="J47" s="16"/>
    </row>
    <row r="48" spans="1:10">
      <c r="A48" s="115"/>
      <c r="B48" s="125"/>
      <c r="C48" s="126" t="s">
        <v>172</v>
      </c>
      <c r="D48" s="126"/>
      <c r="E48" s="124">
        <v>433</v>
      </c>
      <c r="F48" s="420">
        <v>0</v>
      </c>
      <c r="G48" s="434"/>
      <c r="H48" s="420">
        <v>0</v>
      </c>
      <c r="I48" s="421"/>
      <c r="J48" s="16"/>
    </row>
    <row r="49" spans="1:10">
      <c r="A49" s="115"/>
      <c r="B49" s="125" t="s">
        <v>134</v>
      </c>
      <c r="C49" s="126" t="s">
        <v>173</v>
      </c>
      <c r="D49" s="126"/>
      <c r="E49" s="124">
        <v>44</v>
      </c>
      <c r="F49" s="420">
        <v>225884.79999999999</v>
      </c>
      <c r="G49" s="434"/>
      <c r="H49" s="420">
        <v>283167.96999999997</v>
      </c>
      <c r="I49" s="421"/>
      <c r="J49" s="16"/>
    </row>
    <row r="50" spans="1:10">
      <c r="A50" s="115"/>
      <c r="B50" s="125" t="s">
        <v>136</v>
      </c>
      <c r="C50" s="126" t="s">
        <v>174</v>
      </c>
      <c r="D50" s="126"/>
      <c r="E50" s="124">
        <v>45</v>
      </c>
      <c r="F50" s="420">
        <v>206579.1</v>
      </c>
      <c r="G50" s="434"/>
      <c r="H50" s="420">
        <v>113611.96</v>
      </c>
      <c r="I50" s="421"/>
      <c r="J50" s="16"/>
    </row>
    <row r="51" spans="1:10">
      <c r="A51" s="115"/>
      <c r="B51" s="125" t="s">
        <v>147</v>
      </c>
      <c r="C51" s="126" t="s">
        <v>175</v>
      </c>
      <c r="D51" s="126"/>
      <c r="E51" s="128" t="s">
        <v>176</v>
      </c>
      <c r="F51" s="420">
        <v>123429.74</v>
      </c>
      <c r="G51" s="434"/>
      <c r="H51" s="420">
        <v>109233.41</v>
      </c>
      <c r="I51" s="421"/>
      <c r="J51" s="16"/>
    </row>
    <row r="52" spans="1:10" ht="10.15" customHeight="1">
      <c r="A52" s="115"/>
      <c r="B52" s="125"/>
      <c r="C52" s="126"/>
      <c r="D52" s="126"/>
      <c r="E52" s="128"/>
      <c r="F52" s="420"/>
      <c r="G52" s="434"/>
      <c r="H52" s="420"/>
      <c r="I52" s="421"/>
      <c r="J52" s="16"/>
    </row>
    <row r="53" spans="1:10">
      <c r="A53" s="122" t="s">
        <v>177</v>
      </c>
      <c r="B53" s="123" t="s">
        <v>109</v>
      </c>
      <c r="C53" s="116"/>
      <c r="D53" s="116"/>
      <c r="E53" s="124" t="s">
        <v>178</v>
      </c>
      <c r="F53" s="394">
        <v>0</v>
      </c>
      <c r="G53" s="395"/>
      <c r="H53" s="394">
        <v>0</v>
      </c>
      <c r="I53" s="411"/>
      <c r="J53" s="16"/>
    </row>
    <row r="54" spans="1:10" ht="10.15" customHeight="1">
      <c r="A54" s="122"/>
      <c r="B54" s="123"/>
      <c r="C54" s="116"/>
      <c r="D54" s="116"/>
      <c r="E54" s="124"/>
      <c r="F54" s="405"/>
      <c r="G54" s="406"/>
      <c r="H54" s="405"/>
      <c r="I54" s="417"/>
      <c r="J54" s="16"/>
    </row>
    <row r="55" spans="1:10">
      <c r="A55" s="122" t="s">
        <v>179</v>
      </c>
      <c r="B55" s="123" t="s">
        <v>180</v>
      </c>
      <c r="C55" s="116"/>
      <c r="D55" s="116"/>
      <c r="E55" s="124" t="s">
        <v>181</v>
      </c>
      <c r="F55" s="394">
        <v>51005.23</v>
      </c>
      <c r="G55" s="395"/>
      <c r="H55" s="394">
        <v>94044.64</v>
      </c>
      <c r="I55" s="411"/>
      <c r="J55" s="16"/>
    </row>
    <row r="56" spans="1:10">
      <c r="A56" s="115"/>
      <c r="B56" s="116"/>
      <c r="C56" s="123"/>
      <c r="D56" s="123"/>
      <c r="E56" s="124"/>
      <c r="F56" s="424"/>
      <c r="G56" s="430"/>
      <c r="H56" s="424"/>
      <c r="I56" s="425"/>
      <c r="J56" s="16"/>
    </row>
    <row r="57" spans="1:10" ht="13.5" thickBot="1">
      <c r="A57" s="115"/>
      <c r="B57" s="116"/>
      <c r="C57" s="122" t="s">
        <v>182</v>
      </c>
      <c r="D57" s="122"/>
      <c r="E57" s="129" t="s">
        <v>183</v>
      </c>
      <c r="F57" s="422">
        <f>F10+F33+F55</f>
        <v>81002789.679999992</v>
      </c>
      <c r="G57" s="431"/>
      <c r="H57" s="422">
        <f>H10+H33+H55</f>
        <v>79596872.739999995</v>
      </c>
      <c r="I57" s="423"/>
      <c r="J57" s="16"/>
    </row>
    <row r="58" spans="1:10">
      <c r="A58" s="115"/>
      <c r="B58" s="116"/>
      <c r="C58" s="116"/>
      <c r="D58" s="116"/>
      <c r="E58" s="116"/>
      <c r="F58" s="130"/>
      <c r="G58" s="130"/>
      <c r="H58" s="130"/>
      <c r="I58" s="130"/>
      <c r="J58" s="16"/>
    </row>
    <row r="59" spans="1:10">
      <c r="A59" s="67"/>
      <c r="B59" s="67"/>
      <c r="C59" s="67"/>
      <c r="D59" s="67"/>
      <c r="E59" s="67"/>
      <c r="F59" s="67"/>
      <c r="G59" s="67"/>
      <c r="H59" s="67"/>
      <c r="I59" s="67"/>
    </row>
  </sheetData>
  <mergeCells count="108">
    <mergeCell ref="A1:B2"/>
    <mergeCell ref="C1:C2"/>
    <mergeCell ref="A3:E3"/>
    <mergeCell ref="E6:E8"/>
    <mergeCell ref="G1:H1"/>
    <mergeCell ref="G2:H2"/>
    <mergeCell ref="G3:H3"/>
    <mergeCell ref="D1:F2"/>
    <mergeCell ref="H6:I8"/>
    <mergeCell ref="F6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7:I57"/>
    <mergeCell ref="H51:I51"/>
    <mergeCell ref="H52:I52"/>
    <mergeCell ref="H53:I53"/>
    <mergeCell ref="H54:I54"/>
    <mergeCell ref="H55:I55"/>
    <mergeCell ref="H56:I56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66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9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LA ROCHE EN ARDENNE</v>
      </c>
      <c r="E1" s="244"/>
      <c r="F1" s="244"/>
      <c r="G1" s="240" t="str">
        <f>Coordonnées!P1</f>
        <v>Code INS</v>
      </c>
      <c r="H1" s="374"/>
      <c r="I1" s="181">
        <f>Coordonnées!R1</f>
        <v>83031</v>
      </c>
    </row>
    <row r="2" spans="1:9">
      <c r="A2" s="245"/>
      <c r="B2" s="246"/>
      <c r="C2" s="241"/>
      <c r="D2" s="246"/>
      <c r="E2" s="246"/>
      <c r="F2" s="246"/>
      <c r="G2" s="241" t="str">
        <f>Coordonnées!P2</f>
        <v>Exercice:</v>
      </c>
      <c r="H2" s="375"/>
      <c r="I2" s="182">
        <f>Coordonnées!R2</f>
        <v>2022</v>
      </c>
    </row>
    <row r="3" spans="1:9">
      <c r="A3" s="370" t="str">
        <f>Coordonnées!A3</f>
        <v>Modèle officiel généré par l'application eComptes © SPW Intérieur et Action Sociale</v>
      </c>
      <c r="B3" s="370"/>
      <c r="C3" s="370"/>
      <c r="D3" s="370"/>
      <c r="E3" s="370"/>
      <c r="F3" s="180"/>
      <c r="G3" s="443" t="str">
        <f>Coordonnées!P3</f>
        <v>Version:</v>
      </c>
      <c r="H3" s="444"/>
      <c r="I3" s="171">
        <f>Coordonnées!R3</f>
        <v>1</v>
      </c>
    </row>
    <row r="4" spans="1:9" ht="13.5" thickBot="1"/>
    <row r="5" spans="1:9">
      <c r="A5" s="68"/>
      <c r="B5" s="96"/>
      <c r="C5" s="68"/>
      <c r="D5" s="97"/>
      <c r="E5" s="493" t="s">
        <v>42</v>
      </c>
      <c r="F5" s="496">
        <f>I2</f>
        <v>2022</v>
      </c>
      <c r="G5" s="497"/>
      <c r="H5" s="496">
        <f>F5-1</f>
        <v>2021</v>
      </c>
      <c r="I5" s="502"/>
    </row>
    <row r="6" spans="1:9">
      <c r="A6" s="98"/>
      <c r="B6" s="99"/>
      <c r="C6" s="96" t="s">
        <v>184</v>
      </c>
      <c r="D6" s="100"/>
      <c r="E6" s="494"/>
      <c r="F6" s="498"/>
      <c r="G6" s="499"/>
      <c r="H6" s="498"/>
      <c r="I6" s="503"/>
    </row>
    <row r="7" spans="1:9" ht="10.15" customHeight="1" thickBot="1">
      <c r="A7" s="98"/>
      <c r="B7" s="99"/>
      <c r="C7" s="100"/>
      <c r="D7" s="100"/>
      <c r="E7" s="495"/>
      <c r="F7" s="500"/>
      <c r="G7" s="501"/>
      <c r="H7" s="500"/>
      <c r="I7" s="504"/>
    </row>
    <row r="8" spans="1:9">
      <c r="A8" s="101" t="s">
        <v>185</v>
      </c>
      <c r="B8" s="102" t="s">
        <v>186</v>
      </c>
      <c r="C8" s="100"/>
      <c r="D8" s="100"/>
      <c r="E8" s="103" t="s">
        <v>187</v>
      </c>
      <c r="F8" s="477"/>
      <c r="G8" s="507"/>
      <c r="H8" s="477"/>
      <c r="I8" s="478"/>
    </row>
    <row r="9" spans="1:9">
      <c r="A9" s="98"/>
      <c r="B9" s="98" t="s">
        <v>51</v>
      </c>
      <c r="C9" s="104" t="s">
        <v>188</v>
      </c>
      <c r="D9" s="104"/>
      <c r="E9" s="105">
        <v>60</v>
      </c>
      <c r="F9" s="454">
        <v>1121497.08</v>
      </c>
      <c r="G9" s="486"/>
      <c r="H9" s="454">
        <v>1298693.6399999999</v>
      </c>
      <c r="I9" s="455"/>
    </row>
    <row r="10" spans="1:9">
      <c r="A10" s="98"/>
      <c r="B10" s="98" t="s">
        <v>53</v>
      </c>
      <c r="C10" s="104" t="s">
        <v>189</v>
      </c>
      <c r="D10" s="104"/>
      <c r="E10" s="105">
        <v>61</v>
      </c>
      <c r="F10" s="454">
        <v>889842.21</v>
      </c>
      <c r="G10" s="486"/>
      <c r="H10" s="454">
        <v>735146.26</v>
      </c>
      <c r="I10" s="455"/>
    </row>
    <row r="11" spans="1:9">
      <c r="A11" s="98"/>
      <c r="B11" s="98" t="s">
        <v>55</v>
      </c>
      <c r="C11" s="104" t="s">
        <v>190</v>
      </c>
      <c r="D11" s="104"/>
      <c r="E11" s="106">
        <v>62</v>
      </c>
      <c r="F11" s="454">
        <v>3572248.97</v>
      </c>
      <c r="G11" s="486"/>
      <c r="H11" s="454">
        <v>3257663.27</v>
      </c>
      <c r="I11" s="455"/>
    </row>
    <row r="12" spans="1:9">
      <c r="A12" s="98"/>
      <c r="B12" s="98" t="s">
        <v>57</v>
      </c>
      <c r="C12" s="104" t="s">
        <v>191</v>
      </c>
      <c r="D12" s="104"/>
      <c r="E12" s="106">
        <v>63</v>
      </c>
      <c r="F12" s="454">
        <v>2162151.54</v>
      </c>
      <c r="G12" s="486"/>
      <c r="H12" s="454">
        <v>1653533.87</v>
      </c>
      <c r="I12" s="455"/>
    </row>
    <row r="13" spans="1:9">
      <c r="A13" s="98"/>
      <c r="B13" s="98" t="s">
        <v>59</v>
      </c>
      <c r="C13" s="104" t="s">
        <v>192</v>
      </c>
      <c r="D13" s="104"/>
      <c r="E13" s="105">
        <v>64</v>
      </c>
      <c r="F13" s="454">
        <v>610492.49</v>
      </c>
      <c r="G13" s="486"/>
      <c r="H13" s="454">
        <v>513014.93</v>
      </c>
      <c r="I13" s="455"/>
    </row>
    <row r="14" spans="1:9">
      <c r="A14" s="98"/>
      <c r="B14" s="98" t="s">
        <v>61</v>
      </c>
      <c r="C14" s="104" t="s">
        <v>193</v>
      </c>
      <c r="D14" s="104"/>
      <c r="E14" s="105">
        <v>65</v>
      </c>
      <c r="F14" s="454">
        <f>SUM(F15:F17)</f>
        <v>163911.35999999999</v>
      </c>
      <c r="G14" s="486"/>
      <c r="H14" s="454">
        <f>SUM(H15:H17)</f>
        <v>152208.79</v>
      </c>
      <c r="I14" s="455"/>
    </row>
    <row r="15" spans="1:9">
      <c r="A15" s="98"/>
      <c r="B15" s="98" t="s">
        <v>187</v>
      </c>
      <c r="C15" s="104" t="s">
        <v>194</v>
      </c>
      <c r="D15" s="104"/>
      <c r="E15" s="105" t="s">
        <v>195</v>
      </c>
      <c r="F15" s="454">
        <v>163332.35999999999</v>
      </c>
      <c r="G15" s="486"/>
      <c r="H15" s="454">
        <v>151450.26999999999</v>
      </c>
      <c r="I15" s="455"/>
    </row>
    <row r="16" spans="1:9">
      <c r="A16" s="98"/>
      <c r="B16" s="98"/>
      <c r="C16" s="104" t="s">
        <v>196</v>
      </c>
      <c r="D16" s="104"/>
      <c r="E16" s="105">
        <v>657</v>
      </c>
      <c r="F16" s="466">
        <v>41</v>
      </c>
      <c r="G16" s="485"/>
      <c r="H16" s="466">
        <v>47.2</v>
      </c>
      <c r="I16" s="467"/>
    </row>
    <row r="17" spans="1:9">
      <c r="A17" s="98"/>
      <c r="B17" s="98"/>
      <c r="C17" s="104" t="s">
        <v>197</v>
      </c>
      <c r="D17" s="104"/>
      <c r="E17" s="105">
        <v>658</v>
      </c>
      <c r="F17" s="454">
        <v>538</v>
      </c>
      <c r="G17" s="486"/>
      <c r="H17" s="454">
        <v>711.32</v>
      </c>
      <c r="I17" s="455"/>
    </row>
    <row r="18" spans="1:9" ht="10.15" customHeight="1">
      <c r="A18" s="98"/>
      <c r="B18" s="99"/>
      <c r="C18" s="104"/>
      <c r="D18" s="104"/>
      <c r="E18" s="105"/>
      <c r="F18" s="454"/>
      <c r="G18" s="486"/>
      <c r="H18" s="454"/>
      <c r="I18" s="455"/>
    </row>
    <row r="19" spans="1:9">
      <c r="A19" s="101" t="s">
        <v>198</v>
      </c>
      <c r="B19" s="102" t="s">
        <v>199</v>
      </c>
      <c r="C19" s="100"/>
      <c r="D19" s="100"/>
      <c r="E19" s="105" t="s">
        <v>200</v>
      </c>
      <c r="F19" s="394">
        <f>SUM(F9:F14)</f>
        <v>8520143.6500000004</v>
      </c>
      <c r="G19" s="481"/>
      <c r="H19" s="394">
        <f>SUM(H9:H14)</f>
        <v>7610260.7599999998</v>
      </c>
      <c r="I19" s="411"/>
    </row>
    <row r="20" spans="1:9" ht="10.15" customHeight="1">
      <c r="A20" s="98"/>
      <c r="B20" s="99"/>
      <c r="C20" s="104"/>
      <c r="D20" s="104"/>
      <c r="E20" s="105"/>
      <c r="F20" s="479"/>
      <c r="G20" s="492"/>
      <c r="H20" s="479"/>
      <c r="I20" s="480"/>
    </row>
    <row r="21" spans="1:9">
      <c r="A21" s="101" t="s">
        <v>73</v>
      </c>
      <c r="B21" s="107" t="s">
        <v>201</v>
      </c>
      <c r="C21" s="108"/>
      <c r="D21" s="108"/>
      <c r="E21" s="105" t="s">
        <v>187</v>
      </c>
      <c r="F21" s="462">
        <f>IF(Charges!F19&lt;Produits!F19,Produits!F19-Charges!F19,0)</f>
        <v>635013.99999999814</v>
      </c>
      <c r="G21" s="483"/>
      <c r="H21" s="462">
        <f>IF(Charges!H19&lt;Produits!H19,Produits!H19-Charges!H19,0)</f>
        <v>3418097.0999999996</v>
      </c>
      <c r="I21" s="463"/>
    </row>
    <row r="22" spans="1:9" ht="10.15" customHeight="1">
      <c r="A22" s="101"/>
      <c r="B22" s="107"/>
      <c r="C22" s="108"/>
      <c r="D22" s="108"/>
      <c r="E22" s="105"/>
      <c r="F22" s="464"/>
      <c r="G22" s="484"/>
      <c r="H22" s="464"/>
      <c r="I22" s="465"/>
    </row>
    <row r="23" spans="1:9">
      <c r="A23" s="101" t="s">
        <v>79</v>
      </c>
      <c r="B23" s="505" t="s">
        <v>291</v>
      </c>
      <c r="C23" s="505"/>
      <c r="D23" s="506"/>
      <c r="E23" s="106" t="s">
        <v>202</v>
      </c>
      <c r="F23" s="466"/>
      <c r="G23" s="485"/>
      <c r="H23" s="466"/>
      <c r="I23" s="467"/>
    </row>
    <row r="24" spans="1:9">
      <c r="A24" s="98"/>
      <c r="B24" s="505"/>
      <c r="C24" s="505"/>
      <c r="D24" s="506"/>
      <c r="E24" s="105"/>
      <c r="F24" s="466"/>
      <c r="G24" s="485"/>
      <c r="H24" s="466"/>
      <c r="I24" s="467"/>
    </row>
    <row r="25" spans="1:9">
      <c r="A25" s="98"/>
      <c r="B25" s="98" t="s">
        <v>51</v>
      </c>
      <c r="C25" s="104" t="s">
        <v>203</v>
      </c>
      <c r="D25" s="104"/>
      <c r="E25" s="105">
        <v>660</v>
      </c>
      <c r="F25" s="454">
        <v>2063114.8</v>
      </c>
      <c r="G25" s="486"/>
      <c r="H25" s="454">
        <v>1805239.28</v>
      </c>
      <c r="I25" s="455"/>
    </row>
    <row r="26" spans="1:9">
      <c r="A26" s="98"/>
      <c r="B26" s="98" t="s">
        <v>53</v>
      </c>
      <c r="C26" s="104" t="s">
        <v>204</v>
      </c>
      <c r="D26" s="104"/>
      <c r="E26" s="105">
        <v>661</v>
      </c>
      <c r="F26" s="454">
        <v>0</v>
      </c>
      <c r="G26" s="486"/>
      <c r="H26" s="454">
        <v>0</v>
      </c>
      <c r="I26" s="455"/>
    </row>
    <row r="27" spans="1:9">
      <c r="A27" s="98"/>
      <c r="B27" s="98" t="s">
        <v>55</v>
      </c>
      <c r="C27" s="104" t="s">
        <v>205</v>
      </c>
      <c r="D27" s="104"/>
      <c r="E27" s="106" t="s">
        <v>206</v>
      </c>
      <c r="F27" s="454">
        <v>0</v>
      </c>
      <c r="G27" s="486"/>
      <c r="H27" s="454">
        <v>0</v>
      </c>
      <c r="I27" s="455"/>
    </row>
    <row r="28" spans="1:9">
      <c r="A28" s="98"/>
      <c r="B28" s="98" t="s">
        <v>57</v>
      </c>
      <c r="C28" s="104" t="s">
        <v>207</v>
      </c>
      <c r="D28" s="104"/>
      <c r="E28" s="105"/>
      <c r="F28" s="466"/>
      <c r="G28" s="485"/>
      <c r="H28" s="466"/>
      <c r="I28" s="467"/>
    </row>
    <row r="29" spans="1:9">
      <c r="A29" s="98"/>
      <c r="B29" s="98"/>
      <c r="C29" s="104" t="s">
        <v>208</v>
      </c>
      <c r="D29" s="104"/>
      <c r="E29" s="105">
        <v>665</v>
      </c>
      <c r="F29" s="454">
        <v>27043.08</v>
      </c>
      <c r="G29" s="486"/>
      <c r="H29" s="454">
        <v>29559.51</v>
      </c>
      <c r="I29" s="455"/>
    </row>
    <row r="30" spans="1:9">
      <c r="A30" s="98"/>
      <c r="B30" s="98" t="s">
        <v>59</v>
      </c>
      <c r="C30" s="104" t="s">
        <v>209</v>
      </c>
      <c r="D30" s="104"/>
      <c r="E30" s="105">
        <v>666</v>
      </c>
      <c r="F30" s="454">
        <v>521817.02</v>
      </c>
      <c r="G30" s="486"/>
      <c r="H30" s="454">
        <v>1749852.87</v>
      </c>
      <c r="I30" s="455"/>
    </row>
    <row r="31" spans="1:9">
      <c r="A31" s="98"/>
      <c r="B31" s="98" t="s">
        <v>61</v>
      </c>
      <c r="C31" s="104" t="s">
        <v>210</v>
      </c>
      <c r="D31" s="104"/>
      <c r="E31" s="105" t="s">
        <v>187</v>
      </c>
      <c r="F31" s="466"/>
      <c r="G31" s="485"/>
      <c r="H31" s="466"/>
      <c r="I31" s="467"/>
    </row>
    <row r="32" spans="1:9">
      <c r="A32" s="98"/>
      <c r="B32" s="98"/>
      <c r="C32" s="104" t="s">
        <v>211</v>
      </c>
      <c r="D32" s="104"/>
      <c r="E32" s="105">
        <v>667</v>
      </c>
      <c r="F32" s="454">
        <v>97272.53</v>
      </c>
      <c r="G32" s="486"/>
      <c r="H32" s="454">
        <v>115345.26</v>
      </c>
      <c r="I32" s="455"/>
    </row>
    <row r="33" spans="1:9" ht="10.15" customHeight="1">
      <c r="A33" s="98"/>
      <c r="B33" s="99"/>
      <c r="C33" s="104"/>
      <c r="D33" s="104"/>
      <c r="E33" s="105"/>
      <c r="F33" s="454"/>
      <c r="G33" s="486"/>
      <c r="H33" s="454"/>
      <c r="I33" s="455"/>
    </row>
    <row r="34" spans="1:9">
      <c r="A34" s="101" t="s">
        <v>84</v>
      </c>
      <c r="B34" s="102" t="s">
        <v>212</v>
      </c>
      <c r="C34" s="100"/>
      <c r="D34" s="100"/>
      <c r="E34" s="105">
        <v>66</v>
      </c>
      <c r="F34" s="394">
        <f>SUM(F25:F32)</f>
        <v>2709247.43</v>
      </c>
      <c r="G34" s="481"/>
      <c r="H34" s="394">
        <f>SUM(H25:H32)</f>
        <v>3699996.92</v>
      </c>
      <c r="I34" s="411"/>
    </row>
    <row r="35" spans="1:9" ht="10.15" customHeight="1">
      <c r="A35" s="101"/>
      <c r="B35" s="102"/>
      <c r="C35" s="100"/>
      <c r="D35" s="100"/>
      <c r="E35" s="105"/>
      <c r="F35" s="458"/>
      <c r="G35" s="482"/>
      <c r="H35" s="458"/>
      <c r="I35" s="459"/>
    </row>
    <row r="36" spans="1:9">
      <c r="A36" s="101" t="s">
        <v>213</v>
      </c>
      <c r="B36" s="102" t="s">
        <v>214</v>
      </c>
      <c r="C36" s="104"/>
      <c r="D36" s="104"/>
      <c r="E36" s="105" t="s">
        <v>215</v>
      </c>
      <c r="F36" s="394">
        <f>F19+F34</f>
        <v>11229391.08</v>
      </c>
      <c r="G36" s="481"/>
      <c r="H36" s="394">
        <f>H19+H34</f>
        <v>11310257.68</v>
      </c>
      <c r="I36" s="411"/>
    </row>
    <row r="37" spans="1:9" ht="10.15" customHeight="1">
      <c r="A37" s="101"/>
      <c r="B37" s="102"/>
      <c r="C37" s="104"/>
      <c r="D37" s="104"/>
      <c r="E37" s="105"/>
      <c r="F37" s="458"/>
      <c r="G37" s="482"/>
      <c r="H37" s="458"/>
      <c r="I37" s="459"/>
    </row>
    <row r="38" spans="1:9">
      <c r="A38" s="101" t="s">
        <v>93</v>
      </c>
      <c r="B38" s="102" t="s">
        <v>216</v>
      </c>
      <c r="C38" s="104"/>
      <c r="D38" s="104"/>
      <c r="E38" s="105" t="s">
        <v>187</v>
      </c>
      <c r="F38" s="472">
        <f>IF(Charges!F36&lt;Produits!F33,Produits!F33-Charges!F36,0)</f>
        <v>129931.82999999821</v>
      </c>
      <c r="G38" s="489"/>
      <c r="H38" s="472">
        <f>IF(Charges!H36&lt;Produits!H33,Produits!H33-Charges!H36,0)</f>
        <v>1320185.7899999991</v>
      </c>
      <c r="I38" s="473"/>
    </row>
    <row r="39" spans="1:9" ht="10.15" customHeight="1">
      <c r="A39" s="101"/>
      <c r="B39" s="102"/>
      <c r="C39" s="104"/>
      <c r="D39" s="104"/>
      <c r="E39" s="105"/>
      <c r="F39" s="474"/>
      <c r="G39" s="490"/>
      <c r="H39" s="474"/>
      <c r="I39" s="475"/>
    </row>
    <row r="40" spans="1:9">
      <c r="A40" s="101" t="s">
        <v>108</v>
      </c>
      <c r="B40" s="102" t="s">
        <v>217</v>
      </c>
      <c r="C40" s="104"/>
      <c r="D40" s="104"/>
      <c r="E40" s="105"/>
      <c r="F40" s="466"/>
      <c r="G40" s="485"/>
      <c r="H40" s="466"/>
      <c r="I40" s="467"/>
    </row>
    <row r="41" spans="1:9">
      <c r="A41" s="101"/>
      <c r="B41" s="98" t="s">
        <v>51</v>
      </c>
      <c r="C41" s="104" t="s">
        <v>218</v>
      </c>
      <c r="D41" s="104"/>
      <c r="E41" s="105">
        <v>671</v>
      </c>
      <c r="F41" s="454">
        <v>69558.22</v>
      </c>
      <c r="G41" s="486"/>
      <c r="H41" s="454">
        <v>75647.7</v>
      </c>
      <c r="I41" s="455"/>
    </row>
    <row r="42" spans="1:9">
      <c r="A42" s="101"/>
      <c r="B42" s="98" t="s">
        <v>53</v>
      </c>
      <c r="C42" s="104" t="s">
        <v>219</v>
      </c>
      <c r="D42" s="104"/>
      <c r="E42" s="105">
        <v>672</v>
      </c>
      <c r="F42" s="454">
        <v>368.26</v>
      </c>
      <c r="G42" s="486"/>
      <c r="H42" s="454">
        <v>0</v>
      </c>
      <c r="I42" s="455"/>
    </row>
    <row r="43" spans="1:9">
      <c r="A43" s="101"/>
      <c r="B43" s="98" t="s">
        <v>55</v>
      </c>
      <c r="C43" s="104" t="s">
        <v>220</v>
      </c>
      <c r="D43" s="104"/>
      <c r="E43" s="105">
        <v>673</v>
      </c>
      <c r="F43" s="454">
        <v>0</v>
      </c>
      <c r="G43" s="486"/>
      <c r="H43" s="454">
        <v>0</v>
      </c>
      <c r="I43" s="455"/>
    </row>
    <row r="44" spans="1:9" s="25" customFormat="1" ht="18.600000000000001" customHeight="1">
      <c r="A44" s="109"/>
      <c r="B44" s="110"/>
      <c r="C44" s="108" t="s">
        <v>221</v>
      </c>
      <c r="D44" s="111"/>
      <c r="E44" s="112">
        <v>67</v>
      </c>
      <c r="F44" s="470">
        <f>SUM(F41:F43)</f>
        <v>69926.48</v>
      </c>
      <c r="G44" s="491"/>
      <c r="H44" s="470">
        <f>SUM(H41:H43)</f>
        <v>75647.7</v>
      </c>
      <c r="I44" s="471"/>
    </row>
    <row r="45" spans="1:9" ht="10.15" customHeight="1">
      <c r="A45" s="101"/>
      <c r="B45" s="113"/>
      <c r="C45" s="108"/>
      <c r="D45" s="108"/>
      <c r="E45" s="105"/>
      <c r="F45" s="405"/>
      <c r="G45" s="487"/>
      <c r="H45" s="405"/>
      <c r="I45" s="417"/>
    </row>
    <row r="46" spans="1:9">
      <c r="A46" s="101" t="s">
        <v>111</v>
      </c>
      <c r="B46" s="102" t="s">
        <v>222</v>
      </c>
      <c r="C46" s="104"/>
      <c r="D46" s="104"/>
      <c r="E46" s="105"/>
      <c r="F46" s="466"/>
      <c r="G46" s="485"/>
      <c r="H46" s="466"/>
      <c r="I46" s="467"/>
    </row>
    <row r="47" spans="1:9">
      <c r="A47" s="101"/>
      <c r="B47" s="98" t="s">
        <v>51</v>
      </c>
      <c r="C47" s="104" t="s">
        <v>223</v>
      </c>
      <c r="D47" s="104"/>
      <c r="E47" s="105">
        <v>685</v>
      </c>
      <c r="F47" s="454">
        <v>490973.68</v>
      </c>
      <c r="G47" s="486"/>
      <c r="H47" s="454">
        <v>1435379.28</v>
      </c>
      <c r="I47" s="455"/>
    </row>
    <row r="48" spans="1:9">
      <c r="A48" s="101"/>
      <c r="B48" s="98" t="s">
        <v>53</v>
      </c>
      <c r="C48" s="104" t="s">
        <v>224</v>
      </c>
      <c r="D48" s="104"/>
      <c r="E48" s="105">
        <v>686</v>
      </c>
      <c r="F48" s="454">
        <v>1438641.27</v>
      </c>
      <c r="G48" s="486"/>
      <c r="H48" s="454">
        <v>1655031.65</v>
      </c>
      <c r="I48" s="455"/>
    </row>
    <row r="49" spans="1:9" ht="18.600000000000001" customHeight="1">
      <c r="A49" s="101"/>
      <c r="B49" s="113"/>
      <c r="C49" s="108" t="s">
        <v>225</v>
      </c>
      <c r="D49" s="108"/>
      <c r="E49" s="105">
        <v>68</v>
      </c>
      <c r="F49" s="394">
        <f>SUM(F47:F48)</f>
        <v>1929614.95</v>
      </c>
      <c r="G49" s="481"/>
      <c r="H49" s="394">
        <f>SUM(H47:H48)</f>
        <v>3090410.9299999997</v>
      </c>
      <c r="I49" s="411"/>
    </row>
    <row r="50" spans="1:9" ht="10.15" customHeight="1">
      <c r="A50" s="101"/>
      <c r="B50" s="113"/>
      <c r="C50" s="108"/>
      <c r="D50" s="108"/>
      <c r="E50" s="105"/>
      <c r="F50" s="405"/>
      <c r="G50" s="487"/>
      <c r="H50" s="405"/>
      <c r="I50" s="417"/>
    </row>
    <row r="51" spans="1:9">
      <c r="A51" s="101" t="s">
        <v>118</v>
      </c>
      <c r="B51" s="505" t="s">
        <v>289</v>
      </c>
      <c r="C51" s="505"/>
      <c r="D51" s="506"/>
      <c r="E51" s="105"/>
      <c r="F51" s="466"/>
      <c r="G51" s="485"/>
      <c r="H51" s="466"/>
      <c r="I51" s="467"/>
    </row>
    <row r="52" spans="1:9">
      <c r="A52" s="101"/>
      <c r="B52" s="505"/>
      <c r="C52" s="505"/>
      <c r="D52" s="506"/>
      <c r="E52" s="105" t="s">
        <v>226</v>
      </c>
      <c r="F52" s="468">
        <f>F44+F49</f>
        <v>1999541.43</v>
      </c>
      <c r="G52" s="488"/>
      <c r="H52" s="468">
        <f>H44+H49</f>
        <v>3166058.63</v>
      </c>
      <c r="I52" s="469"/>
    </row>
    <row r="53" spans="1:9" ht="10.15" customHeight="1">
      <c r="A53" s="101"/>
      <c r="B53" s="102"/>
      <c r="C53" s="104"/>
      <c r="D53" s="104"/>
      <c r="E53" s="105"/>
      <c r="F53" s="458"/>
      <c r="G53" s="482"/>
      <c r="H53" s="458"/>
      <c r="I53" s="459"/>
    </row>
    <row r="54" spans="1:9">
      <c r="A54" s="101" t="s">
        <v>227</v>
      </c>
      <c r="B54" s="102" t="s">
        <v>228</v>
      </c>
      <c r="C54" s="104"/>
      <c r="D54" s="108"/>
      <c r="E54" s="105"/>
      <c r="F54" s="462">
        <f>IF(Charges!F52&lt;Produits!F51,Produits!F51-Charges!F52,0)</f>
        <v>0</v>
      </c>
      <c r="G54" s="483"/>
      <c r="H54" s="462">
        <f>IF(Charges!H52&lt;Produits!H51,Produits!H51-Charges!H52,0)</f>
        <v>0</v>
      </c>
      <c r="I54" s="463"/>
    </row>
    <row r="55" spans="1:9" ht="10.15" customHeight="1">
      <c r="A55" s="101"/>
      <c r="B55" s="113"/>
      <c r="C55" s="104"/>
      <c r="D55" s="108"/>
      <c r="E55" s="105"/>
      <c r="F55" s="458"/>
      <c r="G55" s="482"/>
      <c r="H55" s="458"/>
      <c r="I55" s="459"/>
    </row>
    <row r="56" spans="1:9">
      <c r="A56" s="101" t="s">
        <v>229</v>
      </c>
      <c r="B56" s="102" t="s">
        <v>230</v>
      </c>
      <c r="C56" s="104"/>
      <c r="D56" s="108"/>
      <c r="E56" s="105"/>
      <c r="F56" s="394">
        <f>F36+F52</f>
        <v>13228932.51</v>
      </c>
      <c r="G56" s="481"/>
      <c r="H56" s="394">
        <f>H36+H52</f>
        <v>14476316.309999999</v>
      </c>
      <c r="I56" s="411"/>
    </row>
    <row r="57" spans="1:9" ht="10.15" customHeight="1">
      <c r="A57" s="101"/>
      <c r="B57" s="113"/>
      <c r="C57" s="104"/>
      <c r="D57" s="104"/>
      <c r="E57" s="105"/>
      <c r="F57" s="458"/>
      <c r="G57" s="482"/>
      <c r="H57" s="458"/>
      <c r="I57" s="459"/>
    </row>
    <row r="58" spans="1:9">
      <c r="A58" s="101" t="s">
        <v>231</v>
      </c>
      <c r="B58" s="102" t="s">
        <v>232</v>
      </c>
      <c r="C58" s="104"/>
      <c r="D58" s="104"/>
      <c r="E58" s="105"/>
      <c r="F58" s="462">
        <f>IF(Charges!F56&lt;Produits!F55,Produits!F55-Charges!F56,0)</f>
        <v>0</v>
      </c>
      <c r="G58" s="483"/>
      <c r="H58" s="462">
        <f>IF(Charges!H56&lt;Produits!H55,Produits!H55-Charges!H56,0)</f>
        <v>363753.03000000119</v>
      </c>
      <c r="I58" s="463"/>
    </row>
    <row r="59" spans="1:9" ht="10.15" customHeight="1">
      <c r="A59" s="101"/>
      <c r="B59" s="102"/>
      <c r="C59" s="104"/>
      <c r="D59" s="104"/>
      <c r="E59" s="105"/>
      <c r="F59" s="464"/>
      <c r="G59" s="484"/>
      <c r="H59" s="464"/>
      <c r="I59" s="465"/>
    </row>
    <row r="60" spans="1:9">
      <c r="A60" s="101" t="s">
        <v>233</v>
      </c>
      <c r="B60" s="102" t="s">
        <v>234</v>
      </c>
      <c r="C60" s="104"/>
      <c r="D60" s="104"/>
      <c r="E60" s="105"/>
      <c r="F60" s="466"/>
      <c r="G60" s="485"/>
      <c r="H60" s="466"/>
      <c r="I60" s="467"/>
    </row>
    <row r="61" spans="1:9">
      <c r="A61" s="101"/>
      <c r="B61" s="98" t="s">
        <v>51</v>
      </c>
      <c r="C61" s="104" t="s">
        <v>235</v>
      </c>
      <c r="D61" s="104"/>
      <c r="E61" s="105">
        <v>69201</v>
      </c>
      <c r="F61" s="454">
        <v>129931.83</v>
      </c>
      <c r="G61" s="486"/>
      <c r="H61" s="454">
        <v>1320185.79</v>
      </c>
      <c r="I61" s="455"/>
    </row>
    <row r="62" spans="1:9">
      <c r="A62" s="101"/>
      <c r="B62" s="98" t="s">
        <v>53</v>
      </c>
      <c r="C62" s="104" t="s">
        <v>236</v>
      </c>
      <c r="D62" s="104"/>
      <c r="E62" s="105">
        <v>69202</v>
      </c>
      <c r="F62" s="454">
        <v>0</v>
      </c>
      <c r="G62" s="486"/>
      <c r="H62" s="454">
        <v>0</v>
      </c>
      <c r="I62" s="455"/>
    </row>
    <row r="63" spans="1:9" ht="18.600000000000001" customHeight="1">
      <c r="A63" s="101"/>
      <c r="B63" s="113"/>
      <c r="C63" s="108" t="s">
        <v>237</v>
      </c>
      <c r="D63" s="108"/>
      <c r="E63" s="105">
        <v>69</v>
      </c>
      <c r="F63" s="462">
        <f>SUM(F61:F62)</f>
        <v>129931.83</v>
      </c>
      <c r="G63" s="483"/>
      <c r="H63" s="456">
        <f>SUM(H61:H62)</f>
        <v>1320185.79</v>
      </c>
      <c r="I63" s="457"/>
    </row>
    <row r="64" spans="1:9" ht="10.15" customHeight="1">
      <c r="A64" s="101"/>
      <c r="B64" s="113"/>
      <c r="C64" s="104"/>
      <c r="D64" s="104"/>
      <c r="E64" s="105"/>
      <c r="F64" s="458"/>
      <c r="G64" s="482"/>
      <c r="H64" s="458"/>
      <c r="I64" s="459"/>
    </row>
    <row r="65" spans="1:9" ht="13.5" thickBot="1">
      <c r="A65" s="101" t="s">
        <v>238</v>
      </c>
      <c r="B65" s="102" t="s">
        <v>239</v>
      </c>
      <c r="C65" s="104"/>
      <c r="D65" s="104"/>
      <c r="E65" s="114"/>
      <c r="F65" s="460">
        <f>F56+F63</f>
        <v>13358864.34</v>
      </c>
      <c r="G65" s="476"/>
      <c r="H65" s="460">
        <f>H56+H63</f>
        <v>15796502.099999998</v>
      </c>
      <c r="I65" s="461"/>
    </row>
    <row r="66" spans="1:9" ht="15">
      <c r="A66" s="17"/>
      <c r="B66" s="19"/>
      <c r="C66" s="19"/>
      <c r="D66" s="19"/>
      <c r="E66" s="20"/>
      <c r="F66" s="18"/>
      <c r="G66" s="18"/>
      <c r="H66" s="18"/>
      <c r="I66" s="18"/>
    </row>
  </sheetData>
  <mergeCells count="128">
    <mergeCell ref="E5:E7"/>
    <mergeCell ref="G1:H1"/>
    <mergeCell ref="G2:H2"/>
    <mergeCell ref="G3:H3"/>
    <mergeCell ref="D1:F2"/>
    <mergeCell ref="F5:G7"/>
    <mergeCell ref="H5:I7"/>
    <mergeCell ref="B51:D52"/>
    <mergeCell ref="A3:E3"/>
    <mergeCell ref="A1:B2"/>
    <mergeCell ref="C1:C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68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0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LA ROCHE EN ARDENNE</v>
      </c>
      <c r="E1" s="244"/>
      <c r="F1" s="244"/>
      <c r="G1" s="240" t="str">
        <f>Coordonnées!P1</f>
        <v>Code INS</v>
      </c>
      <c r="H1" s="374"/>
      <c r="I1" s="181">
        <f>Coordonnées!R1</f>
        <v>83031</v>
      </c>
      <c r="J1" s="21"/>
    </row>
    <row r="2" spans="1:10">
      <c r="A2" s="245"/>
      <c r="B2" s="246"/>
      <c r="C2" s="241"/>
      <c r="D2" s="246"/>
      <c r="E2" s="246"/>
      <c r="F2" s="246"/>
      <c r="G2" s="242" t="str">
        <f>Coordonnées!P2</f>
        <v>Exercice:</v>
      </c>
      <c r="H2" s="442"/>
      <c r="I2" s="182">
        <f>Coordonnées!R2</f>
        <v>2022</v>
      </c>
      <c r="J2" s="21"/>
    </row>
    <row r="3" spans="1:10">
      <c r="A3" s="438" t="str">
        <f>Coordonnées!A3</f>
        <v>Modèle officiel généré par l'application eComptes © SPW Intérieur et Action Sociale</v>
      </c>
      <c r="B3" s="438"/>
      <c r="C3" s="438"/>
      <c r="D3" s="438"/>
      <c r="E3" s="438"/>
      <c r="F3" s="180"/>
      <c r="G3" s="443" t="str">
        <f>Coordonnées!P3</f>
        <v>Version:</v>
      </c>
      <c r="H3" s="444"/>
      <c r="I3" s="171">
        <f>Coordonnées!R3</f>
        <v>1</v>
      </c>
      <c r="J3" s="21"/>
    </row>
    <row r="4" spans="1:10" ht="13.5" thickBot="1">
      <c r="A4" s="42"/>
      <c r="B4" s="43"/>
      <c r="C4" s="44"/>
      <c r="D4" s="44"/>
      <c r="E4" s="45"/>
      <c r="F4" s="35"/>
      <c r="G4" s="35"/>
      <c r="H4" s="35"/>
      <c r="I4" s="43"/>
      <c r="J4" s="21"/>
    </row>
    <row r="5" spans="1:10">
      <c r="A5" s="77"/>
      <c r="B5" s="78"/>
      <c r="C5" s="79"/>
      <c r="D5" s="79"/>
      <c r="E5" s="547" t="s">
        <v>42</v>
      </c>
      <c r="F5" s="549">
        <f>I2</f>
        <v>2022</v>
      </c>
      <c r="G5" s="550"/>
      <c r="H5" s="555">
        <f>F5-1</f>
        <v>2021</v>
      </c>
      <c r="I5" s="556"/>
      <c r="J5" s="21"/>
    </row>
    <row r="6" spans="1:10">
      <c r="A6" s="80" t="s">
        <v>184</v>
      </c>
      <c r="B6" s="81"/>
      <c r="C6" s="81"/>
      <c r="D6" s="81"/>
      <c r="E6" s="548"/>
      <c r="F6" s="551"/>
      <c r="G6" s="552"/>
      <c r="H6" s="557"/>
      <c r="I6" s="558"/>
      <c r="J6" s="22"/>
    </row>
    <row r="7" spans="1:10" ht="11.45" customHeight="1" thickBot="1">
      <c r="A7" s="82"/>
      <c r="B7" s="78"/>
      <c r="C7" s="78"/>
      <c r="D7" s="78"/>
      <c r="E7" s="548"/>
      <c r="F7" s="553"/>
      <c r="G7" s="554"/>
      <c r="H7" s="559"/>
      <c r="I7" s="560"/>
      <c r="J7" s="22"/>
    </row>
    <row r="8" spans="1:10">
      <c r="A8" s="83" t="s">
        <v>240</v>
      </c>
      <c r="B8" s="84" t="s">
        <v>241</v>
      </c>
      <c r="C8" s="78"/>
      <c r="D8" s="78"/>
      <c r="E8" s="85" t="s">
        <v>187</v>
      </c>
      <c r="F8" s="561"/>
      <c r="G8" s="562"/>
      <c r="H8" s="523"/>
      <c r="I8" s="524"/>
      <c r="J8" s="21"/>
    </row>
    <row r="9" spans="1:10">
      <c r="A9" s="82"/>
      <c r="B9" s="86" t="s">
        <v>132</v>
      </c>
      <c r="C9" s="87" t="s">
        <v>242</v>
      </c>
      <c r="D9" s="87"/>
      <c r="E9" s="88">
        <v>70</v>
      </c>
      <c r="F9" s="537">
        <v>4514956.3499999996</v>
      </c>
      <c r="G9" s="538"/>
      <c r="H9" s="516">
        <v>3619438.34</v>
      </c>
      <c r="I9" s="517"/>
      <c r="J9" s="21"/>
    </row>
    <row r="10" spans="1:10">
      <c r="A10" s="82"/>
      <c r="B10" s="86" t="s">
        <v>134</v>
      </c>
      <c r="C10" s="87" t="s">
        <v>243</v>
      </c>
      <c r="D10" s="87"/>
      <c r="E10" s="88">
        <v>71</v>
      </c>
      <c r="F10" s="537">
        <v>1328167.3899999999</v>
      </c>
      <c r="G10" s="538"/>
      <c r="H10" s="516">
        <v>2489543.5499999998</v>
      </c>
      <c r="I10" s="517"/>
      <c r="J10" s="21"/>
    </row>
    <row r="11" spans="1:10">
      <c r="A11" s="82"/>
      <c r="B11" s="86" t="s">
        <v>136</v>
      </c>
      <c r="C11" s="87" t="s">
        <v>244</v>
      </c>
      <c r="D11" s="87"/>
      <c r="E11" s="89"/>
      <c r="F11" s="537"/>
      <c r="G11" s="538"/>
      <c r="H11" s="516"/>
      <c r="I11" s="517"/>
      <c r="J11" s="21"/>
    </row>
    <row r="12" spans="1:10">
      <c r="A12" s="82"/>
      <c r="B12" s="86"/>
      <c r="C12" s="87" t="s">
        <v>245</v>
      </c>
      <c r="D12" s="87"/>
      <c r="E12" s="88" t="s">
        <v>246</v>
      </c>
      <c r="F12" s="537">
        <v>3215451.72</v>
      </c>
      <c r="G12" s="538"/>
      <c r="H12" s="516">
        <v>4828517.18</v>
      </c>
      <c r="I12" s="517"/>
      <c r="J12" s="21"/>
    </row>
    <row r="13" spans="1:10">
      <c r="A13" s="82"/>
      <c r="B13" s="86" t="s">
        <v>147</v>
      </c>
      <c r="C13" s="87" t="s">
        <v>247</v>
      </c>
      <c r="D13" s="87"/>
      <c r="E13" s="88">
        <v>74</v>
      </c>
      <c r="F13" s="537">
        <v>27043.08</v>
      </c>
      <c r="G13" s="538"/>
      <c r="H13" s="516">
        <v>29559.51</v>
      </c>
      <c r="I13" s="517"/>
      <c r="J13" s="21"/>
    </row>
    <row r="14" spans="1:10">
      <c r="A14" s="82"/>
      <c r="B14" s="86" t="s">
        <v>160</v>
      </c>
      <c r="C14" s="87" t="s">
        <v>248</v>
      </c>
      <c r="D14" s="87"/>
      <c r="E14" s="88">
        <v>75</v>
      </c>
      <c r="F14" s="563">
        <f>SUM(F16:F17)</f>
        <v>69539.11</v>
      </c>
      <c r="G14" s="564"/>
      <c r="H14" s="525">
        <f>SUM(H16:H17)</f>
        <v>61299.28</v>
      </c>
      <c r="I14" s="526"/>
      <c r="J14" s="21"/>
    </row>
    <row r="15" spans="1:10">
      <c r="A15" s="82"/>
      <c r="B15" s="86" t="s">
        <v>187</v>
      </c>
      <c r="C15" s="87" t="s">
        <v>249</v>
      </c>
      <c r="D15" s="87"/>
      <c r="E15" s="88"/>
      <c r="F15" s="565"/>
      <c r="G15" s="566"/>
      <c r="H15" s="527"/>
      <c r="I15" s="528"/>
      <c r="J15" s="21"/>
    </row>
    <row r="16" spans="1:10">
      <c r="A16" s="82"/>
      <c r="B16" s="86"/>
      <c r="C16" s="87" t="s">
        <v>250</v>
      </c>
      <c r="D16" s="87"/>
      <c r="E16" s="88" t="s">
        <v>251</v>
      </c>
      <c r="F16" s="537">
        <v>11008.59</v>
      </c>
      <c r="G16" s="538"/>
      <c r="H16" s="516">
        <v>8634.76</v>
      </c>
      <c r="I16" s="517"/>
      <c r="J16" s="21"/>
    </row>
    <row r="17" spans="1:10">
      <c r="A17" s="82"/>
      <c r="B17" s="86"/>
      <c r="C17" s="87" t="s">
        <v>252</v>
      </c>
      <c r="D17" s="87"/>
      <c r="E17" s="88" t="s">
        <v>253</v>
      </c>
      <c r="F17" s="537">
        <v>58530.52</v>
      </c>
      <c r="G17" s="538"/>
      <c r="H17" s="516">
        <v>52664.52</v>
      </c>
      <c r="I17" s="517"/>
      <c r="J17" s="21"/>
    </row>
    <row r="18" spans="1:10" ht="10.15" customHeight="1">
      <c r="A18" s="82"/>
      <c r="B18" s="78"/>
      <c r="C18" s="87"/>
      <c r="D18" s="87"/>
      <c r="E18" s="88"/>
      <c r="F18" s="537"/>
      <c r="G18" s="538"/>
      <c r="H18" s="516"/>
      <c r="I18" s="517"/>
      <c r="J18" s="21"/>
    </row>
    <row r="19" spans="1:10">
      <c r="A19" s="83" t="s">
        <v>128</v>
      </c>
      <c r="B19" s="84" t="s">
        <v>254</v>
      </c>
      <c r="C19" s="78"/>
      <c r="D19" s="78"/>
      <c r="E19" s="88" t="s">
        <v>255</v>
      </c>
      <c r="F19" s="394">
        <f>SUM(F9:F14)</f>
        <v>9155157.6499999985</v>
      </c>
      <c r="G19" s="395"/>
      <c r="H19" s="481">
        <f>SUM(H9:H14)</f>
        <v>11028357.859999999</v>
      </c>
      <c r="I19" s="411"/>
      <c r="J19" s="22"/>
    </row>
    <row r="20" spans="1:10" ht="10.15" customHeight="1">
      <c r="A20" s="82"/>
      <c r="B20" s="78"/>
      <c r="C20" s="87"/>
      <c r="D20" s="87"/>
      <c r="E20" s="88"/>
      <c r="F20" s="541"/>
      <c r="G20" s="542"/>
      <c r="H20" s="529"/>
      <c r="I20" s="530"/>
      <c r="J20" s="22"/>
    </row>
    <row r="21" spans="1:10">
      <c r="A21" s="83" t="s">
        <v>130</v>
      </c>
      <c r="B21" s="90" t="s">
        <v>256</v>
      </c>
      <c r="C21" s="84"/>
      <c r="D21" s="84"/>
      <c r="E21" s="88" t="s">
        <v>187</v>
      </c>
      <c r="F21" s="510">
        <f>IF(Charges!F19&gt;Produits!F19,Charges!F19-Produits!F19,0)</f>
        <v>0</v>
      </c>
      <c r="G21" s="532"/>
      <c r="H21" s="510">
        <f>IF(Charges!H19&gt;Produits!H19,Charges!H19-Produits!H19,0)</f>
        <v>0</v>
      </c>
      <c r="I21" s="511"/>
      <c r="J21" s="21"/>
    </row>
    <row r="22" spans="1:10" ht="10.15" customHeight="1">
      <c r="A22" s="83"/>
      <c r="B22" s="90"/>
      <c r="C22" s="84"/>
      <c r="D22" s="84"/>
      <c r="E22" s="88"/>
      <c r="F22" s="474"/>
      <c r="G22" s="531"/>
      <c r="H22" s="490"/>
      <c r="I22" s="475"/>
      <c r="J22" s="21"/>
    </row>
    <row r="23" spans="1:10">
      <c r="A23" s="83" t="s">
        <v>138</v>
      </c>
      <c r="B23" s="543" t="s">
        <v>290</v>
      </c>
      <c r="C23" s="543"/>
      <c r="D23" s="544"/>
      <c r="E23" s="89" t="s">
        <v>202</v>
      </c>
      <c r="F23" s="539"/>
      <c r="G23" s="540"/>
      <c r="H23" s="518"/>
      <c r="I23" s="519"/>
      <c r="J23" s="22"/>
    </row>
    <row r="24" spans="1:10">
      <c r="A24" s="82"/>
      <c r="B24" s="543"/>
      <c r="C24" s="543"/>
      <c r="D24" s="544"/>
      <c r="E24" s="88"/>
      <c r="F24" s="535"/>
      <c r="G24" s="536"/>
      <c r="H24" s="514"/>
      <c r="I24" s="515"/>
      <c r="J24" s="22"/>
    </row>
    <row r="25" spans="1:10">
      <c r="A25" s="82"/>
      <c r="B25" s="86" t="s">
        <v>132</v>
      </c>
      <c r="C25" s="87" t="s">
        <v>257</v>
      </c>
      <c r="D25" s="87"/>
      <c r="E25" s="88">
        <v>761</v>
      </c>
      <c r="F25" s="537">
        <v>1112490.8</v>
      </c>
      <c r="G25" s="538"/>
      <c r="H25" s="516">
        <v>623813.22</v>
      </c>
      <c r="I25" s="517"/>
      <c r="J25" s="21"/>
    </row>
    <row r="26" spans="1:10">
      <c r="A26" s="82"/>
      <c r="B26" s="86" t="s">
        <v>134</v>
      </c>
      <c r="C26" s="87" t="s">
        <v>258</v>
      </c>
      <c r="D26" s="87"/>
      <c r="E26" s="88">
        <v>764</v>
      </c>
      <c r="F26" s="537">
        <v>0</v>
      </c>
      <c r="G26" s="538"/>
      <c r="H26" s="516">
        <v>0</v>
      </c>
      <c r="I26" s="517"/>
      <c r="J26" s="21"/>
    </row>
    <row r="27" spans="1:10">
      <c r="A27" s="82"/>
      <c r="B27" s="86" t="s">
        <v>136</v>
      </c>
      <c r="C27" s="87" t="s">
        <v>259</v>
      </c>
      <c r="D27" s="87"/>
      <c r="E27" s="88">
        <v>765</v>
      </c>
      <c r="F27" s="537">
        <v>610492.49</v>
      </c>
      <c r="G27" s="538"/>
      <c r="H27" s="516">
        <v>513014.93</v>
      </c>
      <c r="I27" s="517"/>
      <c r="J27" s="21"/>
    </row>
    <row r="28" spans="1:10" ht="23.45" customHeight="1">
      <c r="A28" s="82"/>
      <c r="B28" s="172" t="s">
        <v>147</v>
      </c>
      <c r="C28" s="545" t="s">
        <v>292</v>
      </c>
      <c r="D28" s="546"/>
      <c r="E28" s="88">
        <v>767</v>
      </c>
      <c r="F28" s="537">
        <v>481181.97</v>
      </c>
      <c r="G28" s="538"/>
      <c r="H28" s="516">
        <v>465257.46</v>
      </c>
      <c r="I28" s="517"/>
      <c r="J28" s="22"/>
    </row>
    <row r="29" spans="1:10">
      <c r="A29" s="82"/>
      <c r="B29" s="86" t="s">
        <v>160</v>
      </c>
      <c r="C29" s="87" t="s">
        <v>260</v>
      </c>
      <c r="D29" s="87"/>
      <c r="E29" s="88">
        <v>769</v>
      </c>
      <c r="F29" s="537">
        <v>0</v>
      </c>
      <c r="G29" s="538"/>
      <c r="H29" s="516">
        <v>0</v>
      </c>
      <c r="I29" s="517"/>
      <c r="J29" s="21"/>
    </row>
    <row r="30" spans="1:10" ht="10.15" customHeight="1">
      <c r="A30" s="82"/>
      <c r="B30" s="78"/>
      <c r="C30" s="87"/>
      <c r="D30" s="87"/>
      <c r="E30" s="88"/>
      <c r="F30" s="537"/>
      <c r="G30" s="538"/>
      <c r="H30" s="516"/>
      <c r="I30" s="517"/>
      <c r="J30" s="22"/>
    </row>
    <row r="31" spans="1:10">
      <c r="A31" s="83" t="s">
        <v>142</v>
      </c>
      <c r="B31" s="84" t="s">
        <v>261</v>
      </c>
      <c r="C31" s="78"/>
      <c r="D31" s="78"/>
      <c r="E31" s="88">
        <v>76</v>
      </c>
      <c r="F31" s="394">
        <f>SUM(F25:F29)</f>
        <v>2204165.2599999998</v>
      </c>
      <c r="G31" s="395"/>
      <c r="H31" s="481">
        <f>SUM(H25:H29)</f>
        <v>1602085.6099999999</v>
      </c>
      <c r="I31" s="411"/>
      <c r="J31" s="21"/>
    </row>
    <row r="32" spans="1:10" ht="10.15" customHeight="1">
      <c r="A32" s="83"/>
      <c r="B32" s="84"/>
      <c r="C32" s="78"/>
      <c r="D32" s="78"/>
      <c r="E32" s="88"/>
      <c r="F32" s="474"/>
      <c r="G32" s="531"/>
      <c r="H32" s="490"/>
      <c r="I32" s="475"/>
      <c r="J32" s="21"/>
    </row>
    <row r="33" spans="1:10">
      <c r="A33" s="83" t="s">
        <v>149</v>
      </c>
      <c r="B33" s="84" t="s">
        <v>262</v>
      </c>
      <c r="C33" s="87"/>
      <c r="D33" s="87"/>
      <c r="E33" s="88" t="s">
        <v>263</v>
      </c>
      <c r="F33" s="394">
        <f>F19+F31</f>
        <v>11359322.909999998</v>
      </c>
      <c r="G33" s="395"/>
      <c r="H33" s="481">
        <f>H19+H31</f>
        <v>12630443.469999999</v>
      </c>
      <c r="I33" s="411"/>
      <c r="J33" s="21"/>
    </row>
    <row r="34" spans="1:10" ht="10.15" customHeight="1">
      <c r="A34" s="83"/>
      <c r="B34" s="84"/>
      <c r="C34" s="87"/>
      <c r="D34" s="87"/>
      <c r="E34" s="88"/>
      <c r="F34" s="474"/>
      <c r="G34" s="531"/>
      <c r="H34" s="490"/>
      <c r="I34" s="475"/>
      <c r="J34" s="21"/>
    </row>
    <row r="35" spans="1:10">
      <c r="A35" s="83" t="s">
        <v>153</v>
      </c>
      <c r="B35" s="84" t="s">
        <v>264</v>
      </c>
      <c r="C35" s="87"/>
      <c r="D35" s="87"/>
      <c r="E35" s="88" t="s">
        <v>187</v>
      </c>
      <c r="F35" s="510">
        <f>IF(Charges!F36&gt;Produits!F33,Charges!F36-Produits!F33,0)</f>
        <v>0</v>
      </c>
      <c r="G35" s="532"/>
      <c r="H35" s="510">
        <f>IF(Charges!H36&gt;Produits!H33,Charges!H36-Produits!H33,0)</f>
        <v>0</v>
      </c>
      <c r="I35" s="511"/>
      <c r="J35" s="21"/>
    </row>
    <row r="36" spans="1:10" ht="10.15" customHeight="1">
      <c r="A36" s="83"/>
      <c r="B36" s="84"/>
      <c r="C36" s="87"/>
      <c r="D36" s="87"/>
      <c r="E36" s="88"/>
      <c r="F36" s="533"/>
      <c r="G36" s="534"/>
      <c r="H36" s="512"/>
      <c r="I36" s="513"/>
      <c r="J36" s="21"/>
    </row>
    <row r="37" spans="1:10">
      <c r="A37" s="83" t="s">
        <v>166</v>
      </c>
      <c r="B37" s="84" t="s">
        <v>265</v>
      </c>
      <c r="C37" s="87"/>
      <c r="D37" s="87"/>
      <c r="E37" s="88"/>
      <c r="F37" s="539"/>
      <c r="G37" s="540"/>
      <c r="H37" s="518"/>
      <c r="I37" s="519"/>
      <c r="J37" s="21"/>
    </row>
    <row r="38" spans="1:10">
      <c r="A38" s="83"/>
      <c r="B38" s="86" t="s">
        <v>132</v>
      </c>
      <c r="C38" s="87" t="s">
        <v>266</v>
      </c>
      <c r="D38" s="87"/>
      <c r="E38" s="88">
        <v>771</v>
      </c>
      <c r="F38" s="537">
        <v>486588.85</v>
      </c>
      <c r="G38" s="538"/>
      <c r="H38" s="516">
        <v>106415.96</v>
      </c>
      <c r="I38" s="517"/>
      <c r="J38" s="21"/>
    </row>
    <row r="39" spans="1:10">
      <c r="A39" s="83"/>
      <c r="B39" s="86" t="s">
        <v>134</v>
      </c>
      <c r="C39" s="87" t="s">
        <v>267</v>
      </c>
      <c r="D39" s="87"/>
      <c r="E39" s="88">
        <v>772</v>
      </c>
      <c r="F39" s="537">
        <v>581307.68999999994</v>
      </c>
      <c r="G39" s="538"/>
      <c r="H39" s="516">
        <v>1034813.71</v>
      </c>
      <c r="I39" s="517"/>
      <c r="J39" s="21"/>
    </row>
    <row r="40" spans="1:10">
      <c r="A40" s="83"/>
      <c r="B40" s="86" t="s">
        <v>136</v>
      </c>
      <c r="C40" s="87" t="s">
        <v>268</v>
      </c>
      <c r="D40" s="87"/>
      <c r="E40" s="88">
        <v>773</v>
      </c>
      <c r="F40" s="537">
        <v>0</v>
      </c>
      <c r="G40" s="538"/>
      <c r="H40" s="516">
        <v>0</v>
      </c>
      <c r="I40" s="517"/>
      <c r="J40" s="21"/>
    </row>
    <row r="41" spans="1:10" ht="9.6" customHeight="1">
      <c r="A41" s="83"/>
      <c r="B41" s="87"/>
      <c r="C41" s="87"/>
      <c r="D41" s="87"/>
      <c r="E41" s="88"/>
      <c r="F41" s="537"/>
      <c r="G41" s="538"/>
      <c r="H41" s="516"/>
      <c r="I41" s="517"/>
      <c r="J41" s="21"/>
    </row>
    <row r="42" spans="1:10">
      <c r="A42" s="83"/>
      <c r="B42" s="87"/>
      <c r="C42" s="84" t="s">
        <v>269</v>
      </c>
      <c r="D42" s="84"/>
      <c r="E42" s="88">
        <v>77</v>
      </c>
      <c r="F42" s="394">
        <f>SUM(F38:F40)</f>
        <v>1067896.54</v>
      </c>
      <c r="G42" s="395"/>
      <c r="H42" s="481">
        <f>SUM(H38:H40)</f>
        <v>1141229.67</v>
      </c>
      <c r="I42" s="411"/>
      <c r="J42" s="21"/>
    </row>
    <row r="43" spans="1:10" ht="10.15" customHeight="1">
      <c r="A43" s="83"/>
      <c r="B43" s="87"/>
      <c r="C43" s="84"/>
      <c r="D43" s="84"/>
      <c r="E43" s="88"/>
      <c r="F43" s="405"/>
      <c r="G43" s="406"/>
      <c r="H43" s="487"/>
      <c r="I43" s="417"/>
      <c r="J43" s="21"/>
    </row>
    <row r="44" spans="1:10">
      <c r="A44" s="83" t="s">
        <v>177</v>
      </c>
      <c r="B44" s="84" t="s">
        <v>270</v>
      </c>
      <c r="C44" s="87"/>
      <c r="D44" s="87"/>
      <c r="E44" s="88"/>
      <c r="F44" s="539"/>
      <c r="G44" s="540"/>
      <c r="H44" s="518"/>
      <c r="I44" s="519"/>
      <c r="J44" s="21"/>
    </row>
    <row r="45" spans="1:10">
      <c r="A45" s="83"/>
      <c r="B45" s="86" t="s">
        <v>132</v>
      </c>
      <c r="C45" s="87" t="s">
        <v>266</v>
      </c>
      <c r="D45" s="87"/>
      <c r="E45" s="88">
        <v>785</v>
      </c>
      <c r="F45" s="537">
        <v>0</v>
      </c>
      <c r="G45" s="538"/>
      <c r="H45" s="516">
        <v>0</v>
      </c>
      <c r="I45" s="517"/>
      <c r="J45" s="21"/>
    </row>
    <row r="46" spans="1:10">
      <c r="A46" s="83"/>
      <c r="B46" s="86" t="s">
        <v>134</v>
      </c>
      <c r="C46" s="87" t="s">
        <v>267</v>
      </c>
      <c r="D46" s="87"/>
      <c r="E46" s="88">
        <v>786</v>
      </c>
      <c r="F46" s="537">
        <v>791682.45</v>
      </c>
      <c r="G46" s="538"/>
      <c r="H46" s="516">
        <v>1068396.2</v>
      </c>
      <c r="I46" s="517"/>
      <c r="J46" s="21"/>
    </row>
    <row r="47" spans="1:10" ht="9.6" customHeight="1">
      <c r="A47" s="83"/>
      <c r="B47" s="87"/>
      <c r="C47" s="87"/>
      <c r="D47" s="87"/>
      <c r="E47" s="88"/>
      <c r="F47" s="539"/>
      <c r="G47" s="540"/>
      <c r="H47" s="518"/>
      <c r="I47" s="519"/>
      <c r="J47" s="21"/>
    </row>
    <row r="48" spans="1:10">
      <c r="A48" s="83"/>
      <c r="B48" s="87"/>
      <c r="C48" s="84" t="s">
        <v>271</v>
      </c>
      <c r="D48" s="84"/>
      <c r="E48" s="88">
        <v>78</v>
      </c>
      <c r="F48" s="510">
        <f>SUM(F45:F46)</f>
        <v>791682.45</v>
      </c>
      <c r="G48" s="532"/>
      <c r="H48" s="520">
        <f>SUM(H45:H46)</f>
        <v>1068396.2</v>
      </c>
      <c r="I48" s="511"/>
      <c r="J48" s="21"/>
    </row>
    <row r="49" spans="1:10" ht="10.15" customHeight="1">
      <c r="A49" s="83"/>
      <c r="B49" s="87"/>
      <c r="C49" s="84"/>
      <c r="D49" s="84"/>
      <c r="E49" s="88"/>
      <c r="F49" s="533"/>
      <c r="G49" s="534"/>
      <c r="H49" s="512"/>
      <c r="I49" s="513"/>
      <c r="J49" s="21"/>
    </row>
    <row r="50" spans="1:10">
      <c r="A50" s="83" t="s">
        <v>179</v>
      </c>
      <c r="B50" s="84" t="s">
        <v>272</v>
      </c>
      <c r="C50" s="87"/>
      <c r="D50" s="87"/>
      <c r="E50" s="88"/>
      <c r="F50" s="539"/>
      <c r="G50" s="540"/>
      <c r="H50" s="518"/>
      <c r="I50" s="519"/>
      <c r="J50" s="21"/>
    </row>
    <row r="51" spans="1:10">
      <c r="A51" s="83"/>
      <c r="B51" s="84" t="s">
        <v>273</v>
      </c>
      <c r="C51" s="87"/>
      <c r="D51" s="87"/>
      <c r="E51" s="88" t="s">
        <v>274</v>
      </c>
      <c r="F51" s="394">
        <f>F42+F48</f>
        <v>1859578.99</v>
      </c>
      <c r="G51" s="395"/>
      <c r="H51" s="481">
        <f>H42+H48</f>
        <v>2209625.87</v>
      </c>
      <c r="I51" s="411"/>
      <c r="J51" s="21"/>
    </row>
    <row r="52" spans="1:10" ht="10.15" customHeight="1">
      <c r="A52" s="83"/>
      <c r="B52" s="84"/>
      <c r="C52" s="87"/>
      <c r="D52" s="87"/>
      <c r="E52" s="88"/>
      <c r="F52" s="474"/>
      <c r="G52" s="531"/>
      <c r="H52" s="490"/>
      <c r="I52" s="475"/>
      <c r="J52" s="21"/>
    </row>
    <row r="53" spans="1:10">
      <c r="A53" s="83" t="s">
        <v>275</v>
      </c>
      <c r="B53" s="84" t="s">
        <v>276</v>
      </c>
      <c r="C53" s="87"/>
      <c r="D53" s="87"/>
      <c r="E53" s="88"/>
      <c r="F53" s="510">
        <f>IF(Charges!F52&gt;Produits!F51,Charges!F52-Produits!F51,0)</f>
        <v>139962.43999999994</v>
      </c>
      <c r="G53" s="532"/>
      <c r="H53" s="510">
        <f>IF(Charges!H52&gt;Produits!H51,Charges!H52-Produits!H51,0)</f>
        <v>956432.75999999978</v>
      </c>
      <c r="I53" s="511"/>
      <c r="J53" s="21"/>
    </row>
    <row r="54" spans="1:10" ht="10.15" customHeight="1">
      <c r="A54" s="83"/>
      <c r="B54" s="87"/>
      <c r="C54" s="87"/>
      <c r="D54" s="87"/>
      <c r="E54" s="88"/>
      <c r="F54" s="474"/>
      <c r="G54" s="531"/>
      <c r="H54" s="490"/>
      <c r="I54" s="475"/>
      <c r="J54" s="21"/>
    </row>
    <row r="55" spans="1:10">
      <c r="A55" s="83" t="s">
        <v>277</v>
      </c>
      <c r="B55" s="84" t="s">
        <v>278</v>
      </c>
      <c r="C55" s="87"/>
      <c r="D55" s="87"/>
      <c r="E55" s="88"/>
      <c r="F55" s="394">
        <f>F33+F51</f>
        <v>13218901.899999999</v>
      </c>
      <c r="G55" s="395"/>
      <c r="H55" s="481">
        <f>H33+H51</f>
        <v>14840069.34</v>
      </c>
      <c r="I55" s="411"/>
      <c r="J55" s="21"/>
    </row>
    <row r="56" spans="1:10" ht="10.15" customHeight="1">
      <c r="A56" s="83"/>
      <c r="B56" s="87"/>
      <c r="C56" s="87"/>
      <c r="D56" s="87"/>
      <c r="E56" s="88"/>
      <c r="F56" s="474"/>
      <c r="G56" s="531"/>
      <c r="H56" s="490"/>
      <c r="I56" s="475"/>
      <c r="J56" s="21"/>
    </row>
    <row r="57" spans="1:10">
      <c r="A57" s="83" t="s">
        <v>279</v>
      </c>
      <c r="B57" s="84" t="s">
        <v>280</v>
      </c>
      <c r="C57" s="87"/>
      <c r="D57" s="87"/>
      <c r="E57" s="88"/>
      <c r="F57" s="510">
        <f>IF(Charges!F56&gt;Produits!F55,Charges!F56-Produits!F55,0)</f>
        <v>10030.610000001267</v>
      </c>
      <c r="G57" s="532"/>
      <c r="H57" s="510">
        <f>IF(Charges!H56&gt;Produits!H55,Charges!H56-Produits!H55,0)</f>
        <v>0</v>
      </c>
      <c r="I57" s="511"/>
      <c r="J57" s="21"/>
    </row>
    <row r="58" spans="1:10" ht="10.15" customHeight="1">
      <c r="A58" s="83"/>
      <c r="B58" s="84"/>
      <c r="C58" s="87"/>
      <c r="D58" s="87"/>
      <c r="E58" s="88"/>
      <c r="F58" s="533"/>
      <c r="G58" s="534"/>
      <c r="H58" s="512"/>
      <c r="I58" s="513"/>
      <c r="J58" s="21"/>
    </row>
    <row r="59" spans="1:10">
      <c r="A59" s="83" t="s">
        <v>281</v>
      </c>
      <c r="B59" s="84" t="s">
        <v>282</v>
      </c>
      <c r="C59" s="87"/>
      <c r="D59" s="87"/>
      <c r="E59" s="88"/>
      <c r="F59" s="535"/>
      <c r="G59" s="536"/>
      <c r="H59" s="514"/>
      <c r="I59" s="515"/>
      <c r="J59" s="21"/>
    </row>
    <row r="60" spans="1:10">
      <c r="A60" s="83"/>
      <c r="B60" s="86" t="s">
        <v>132</v>
      </c>
      <c r="C60" s="87" t="s">
        <v>283</v>
      </c>
      <c r="D60" s="87"/>
      <c r="E60" s="88">
        <v>79201</v>
      </c>
      <c r="F60" s="537">
        <v>0</v>
      </c>
      <c r="G60" s="538"/>
      <c r="H60" s="516">
        <v>0</v>
      </c>
      <c r="I60" s="517"/>
      <c r="J60" s="21"/>
    </row>
    <row r="61" spans="1:10">
      <c r="A61" s="83"/>
      <c r="B61" s="86" t="s">
        <v>134</v>
      </c>
      <c r="C61" s="87" t="s">
        <v>284</v>
      </c>
      <c r="D61" s="87"/>
      <c r="E61" s="88">
        <v>79202</v>
      </c>
      <c r="F61" s="537">
        <v>139962.44</v>
      </c>
      <c r="G61" s="538"/>
      <c r="H61" s="516">
        <v>956432.76</v>
      </c>
      <c r="I61" s="517"/>
      <c r="J61" s="21"/>
    </row>
    <row r="62" spans="1:10" ht="10.15" customHeight="1">
      <c r="A62" s="83"/>
      <c r="B62" s="86"/>
      <c r="C62" s="87"/>
      <c r="D62" s="87"/>
      <c r="E62" s="88"/>
      <c r="F62" s="539"/>
      <c r="G62" s="540"/>
      <c r="H62" s="518"/>
      <c r="I62" s="519"/>
      <c r="J62" s="21"/>
    </row>
    <row r="63" spans="1:10">
      <c r="A63" s="83"/>
      <c r="B63" s="86"/>
      <c r="C63" s="84" t="s">
        <v>237</v>
      </c>
      <c r="D63" s="84"/>
      <c r="E63" s="88">
        <v>79</v>
      </c>
      <c r="F63" s="394">
        <f>SUM(F60:F61)</f>
        <v>139962.44</v>
      </c>
      <c r="G63" s="395"/>
      <c r="H63" s="481">
        <f>SUM(H60:H61)</f>
        <v>956432.76</v>
      </c>
      <c r="I63" s="411"/>
      <c r="J63" s="21"/>
    </row>
    <row r="64" spans="1:10" ht="10.15" customHeight="1">
      <c r="A64" s="83"/>
      <c r="B64" s="87"/>
      <c r="C64" s="87"/>
      <c r="D64" s="87"/>
      <c r="E64" s="88"/>
      <c r="F64" s="474"/>
      <c r="G64" s="531"/>
      <c r="H64" s="490"/>
      <c r="I64" s="475"/>
      <c r="J64" s="21"/>
    </row>
    <row r="65" spans="1:10" ht="13.5" thickBot="1">
      <c r="A65" s="83" t="s">
        <v>285</v>
      </c>
      <c r="B65" s="84" t="s">
        <v>286</v>
      </c>
      <c r="C65" s="87"/>
      <c r="D65" s="87"/>
      <c r="E65" s="91"/>
      <c r="F65" s="521">
        <f>F55+F63</f>
        <v>13358864.339999998</v>
      </c>
      <c r="G65" s="522"/>
      <c r="H65" s="508">
        <f>H55+H63</f>
        <v>15796502.1</v>
      </c>
      <c r="I65" s="509"/>
      <c r="J65" s="21"/>
    </row>
    <row r="66" spans="1:10">
      <c r="A66" s="92"/>
      <c r="B66" s="93"/>
      <c r="C66" s="93"/>
      <c r="D66" s="93"/>
      <c r="E66" s="94"/>
      <c r="F66" s="95"/>
      <c r="G66" s="95"/>
      <c r="H66" s="95"/>
      <c r="I66" s="95"/>
      <c r="J66" s="21"/>
    </row>
    <row r="67" spans="1:10" ht="15">
      <c r="A67" s="23"/>
      <c r="B67" s="22"/>
      <c r="C67" s="22"/>
      <c r="D67" s="22"/>
      <c r="E67" s="24"/>
      <c r="F67" s="21"/>
      <c r="G67" s="21"/>
      <c r="H67" s="21"/>
      <c r="I67" s="21"/>
      <c r="J67" s="21"/>
    </row>
    <row r="68" spans="1:10" ht="15">
      <c r="A68" s="23"/>
      <c r="B68" s="22"/>
      <c r="C68" s="22"/>
      <c r="D68" s="22"/>
      <c r="E68" s="24"/>
      <c r="F68" s="21"/>
      <c r="G68" s="21"/>
      <c r="H68" s="21"/>
      <c r="I68" s="21"/>
      <c r="J68" s="21"/>
    </row>
  </sheetData>
  <mergeCells count="128">
    <mergeCell ref="B23:D24"/>
    <mergeCell ref="C28:D28"/>
    <mergeCell ref="A1:B2"/>
    <mergeCell ref="C1:C2"/>
    <mergeCell ref="A3:E3"/>
    <mergeCell ref="E5:E7"/>
    <mergeCell ref="G2:H2"/>
    <mergeCell ref="G3:H3"/>
    <mergeCell ref="D1:F2"/>
    <mergeCell ref="F5:G7"/>
    <mergeCell ref="H5:I7"/>
    <mergeCell ref="F8:G8"/>
    <mergeCell ref="G1:H1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S51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LA ROCHE EN ARDENNE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83031</v>
      </c>
      <c r="S1" s="260"/>
    </row>
    <row r="2" spans="1:19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2022</v>
      </c>
      <c r="S2" s="262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293</v>
      </c>
      <c r="B6" s="26"/>
      <c r="C6" s="26"/>
      <c r="D6" s="26"/>
      <c r="E6" s="26"/>
      <c r="F6" s="64"/>
      <c r="G6" s="46"/>
      <c r="H6" s="46"/>
      <c r="I6" s="46"/>
      <c r="J6" s="46"/>
      <c r="K6" s="46"/>
      <c r="L6" s="46"/>
      <c r="M6" s="64"/>
      <c r="N6" s="64"/>
      <c r="O6" s="64"/>
      <c r="P6" s="64"/>
      <c r="Q6" s="46"/>
      <c r="R6" s="46"/>
      <c r="S6" s="46"/>
    </row>
    <row r="7" spans="1:19" ht="16.899999999999999" customHeight="1">
      <c r="A7" s="68"/>
      <c r="B7" s="152"/>
      <c r="C7" s="152"/>
      <c r="D7" s="152"/>
      <c r="E7" s="152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8"/>
      <c r="S7" s="68"/>
    </row>
    <row r="8" spans="1:19" ht="16.899999999999999" customHeight="1">
      <c r="A8" s="66"/>
      <c r="B8" s="588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153"/>
    </row>
    <row r="9" spans="1:19" ht="16.899999999999999" customHeight="1">
      <c r="A9" s="66"/>
      <c r="B9" s="567"/>
      <c r="C9" s="568"/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9"/>
      <c r="S9" s="66"/>
    </row>
    <row r="10" spans="1:19" ht="16.899999999999999" customHeight="1">
      <c r="A10" s="66"/>
      <c r="B10" s="567"/>
      <c r="C10" s="568"/>
      <c r="D10" s="568"/>
      <c r="E10" s="568"/>
      <c r="F10" s="568"/>
      <c r="G10" s="568"/>
      <c r="H10" s="568"/>
      <c r="I10" s="568"/>
      <c r="J10" s="568"/>
      <c r="K10" s="568"/>
      <c r="L10" s="568"/>
      <c r="M10" s="568"/>
      <c r="N10" s="568"/>
      <c r="O10" s="568"/>
      <c r="P10" s="568"/>
      <c r="Q10" s="568"/>
      <c r="R10" s="569"/>
      <c r="S10" s="66"/>
    </row>
    <row r="11" spans="1:19" ht="16.899999999999999" customHeight="1">
      <c r="A11" s="66"/>
      <c r="B11" s="567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9"/>
      <c r="S11" s="71"/>
    </row>
    <row r="12" spans="1:19" ht="16.899999999999999" customHeight="1">
      <c r="A12" s="66"/>
      <c r="B12" s="567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9"/>
      <c r="S12" s="72"/>
    </row>
    <row r="13" spans="1:19" ht="16.899999999999999" customHeight="1">
      <c r="A13" s="66"/>
      <c r="B13" s="567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9"/>
      <c r="S13" s="72"/>
    </row>
    <row r="14" spans="1:19" ht="16.899999999999999" customHeight="1">
      <c r="A14" s="66"/>
      <c r="B14" s="567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9"/>
      <c r="S14" s="72"/>
    </row>
    <row r="15" spans="1:19" ht="16.899999999999999" customHeight="1">
      <c r="A15" s="73"/>
      <c r="B15" s="582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  <c r="R15" s="584"/>
      <c r="S15" s="72"/>
    </row>
    <row r="16" spans="1:19" ht="16.899999999999999" customHeight="1">
      <c r="A16" s="66"/>
      <c r="B16" s="567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9"/>
      <c r="S16" s="72"/>
    </row>
    <row r="17" spans="1:19" ht="16.899999999999999" customHeight="1">
      <c r="A17" s="66"/>
      <c r="B17" s="567"/>
      <c r="C17" s="568"/>
      <c r="D17" s="568"/>
      <c r="E17" s="568"/>
      <c r="F17" s="568"/>
      <c r="G17" s="568"/>
      <c r="H17" s="568"/>
      <c r="I17" s="568"/>
      <c r="J17" s="568"/>
      <c r="K17" s="568"/>
      <c r="L17" s="568"/>
      <c r="M17" s="568"/>
      <c r="N17" s="568"/>
      <c r="O17" s="568"/>
      <c r="P17" s="568"/>
      <c r="Q17" s="568"/>
      <c r="R17" s="569"/>
      <c r="S17" s="72"/>
    </row>
    <row r="18" spans="1:19" ht="16.899999999999999" customHeight="1">
      <c r="A18" s="66"/>
      <c r="B18" s="567"/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9"/>
      <c r="S18" s="71"/>
    </row>
    <row r="19" spans="1:19" s="70" customFormat="1" ht="16.899999999999999" customHeight="1">
      <c r="A19" s="73"/>
      <c r="B19" s="582"/>
      <c r="C19" s="583"/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4"/>
      <c r="S19" s="74"/>
    </row>
    <row r="20" spans="1:19" s="70" customFormat="1" ht="16.899999999999999" customHeight="1">
      <c r="A20" s="73"/>
      <c r="B20" s="582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4"/>
      <c r="S20" s="74"/>
    </row>
    <row r="21" spans="1:19" ht="16.899999999999999" customHeight="1">
      <c r="A21" s="66"/>
      <c r="B21" s="567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9"/>
      <c r="S21" s="72"/>
    </row>
    <row r="22" spans="1:19" ht="16.899999999999999" customHeight="1">
      <c r="A22" s="66"/>
      <c r="B22" s="567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9"/>
      <c r="S22" s="72"/>
    </row>
    <row r="23" spans="1:19" ht="16.899999999999999" customHeight="1">
      <c r="A23" s="66"/>
      <c r="B23" s="567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9"/>
      <c r="S23" s="72"/>
    </row>
    <row r="24" spans="1:19" ht="16.899999999999999" customHeight="1">
      <c r="A24" s="66"/>
      <c r="B24" s="567"/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9"/>
      <c r="S24" s="72"/>
    </row>
    <row r="25" spans="1:19" ht="16.899999999999999" customHeight="1">
      <c r="A25" s="66"/>
      <c r="B25" s="567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9"/>
      <c r="S25" s="72"/>
    </row>
    <row r="26" spans="1:19" ht="16.899999999999999" customHeight="1">
      <c r="A26" s="66"/>
      <c r="B26" s="567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9"/>
      <c r="S26" s="72"/>
    </row>
    <row r="27" spans="1:19" ht="16.899999999999999" customHeight="1">
      <c r="A27" s="75"/>
      <c r="B27" s="576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8"/>
      <c r="S27" s="154"/>
    </row>
    <row r="28" spans="1:19" ht="16.899999999999999" customHeight="1">
      <c r="A28" s="66"/>
      <c r="B28" s="567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9"/>
      <c r="S28" s="72"/>
    </row>
    <row r="29" spans="1:19" ht="16.899999999999999" customHeight="1">
      <c r="A29" s="66"/>
      <c r="B29" s="567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9"/>
      <c r="S29" s="72"/>
    </row>
    <row r="30" spans="1:19" s="70" customFormat="1" ht="16.899999999999999" customHeight="1">
      <c r="A30" s="73"/>
      <c r="B30" s="582"/>
      <c r="C30" s="583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4"/>
      <c r="S30" s="74"/>
    </row>
    <row r="31" spans="1:19" ht="16.899999999999999" customHeight="1">
      <c r="A31" s="66"/>
      <c r="B31" s="567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9"/>
      <c r="S31" s="72"/>
    </row>
    <row r="32" spans="1:19" ht="16.899999999999999" customHeight="1">
      <c r="A32" s="75"/>
      <c r="B32" s="576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8"/>
      <c r="S32" s="154"/>
    </row>
    <row r="33" spans="1:19" ht="16.899999999999999" customHeight="1">
      <c r="A33" s="75"/>
      <c r="B33" s="576"/>
      <c r="C33" s="577"/>
      <c r="D33" s="577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577"/>
      <c r="R33" s="578"/>
      <c r="S33" s="154"/>
    </row>
    <row r="34" spans="1:19" s="70" customFormat="1" ht="16.899999999999999" customHeight="1">
      <c r="A34" s="73"/>
      <c r="B34" s="582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4"/>
      <c r="S34" s="74"/>
    </row>
    <row r="35" spans="1:19" ht="16.899999999999999" customHeight="1">
      <c r="A35" s="66"/>
      <c r="B35" s="567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9"/>
      <c r="S35" s="72"/>
    </row>
    <row r="36" spans="1:19" ht="16.899999999999999" customHeight="1">
      <c r="A36" s="76"/>
      <c r="B36" s="585"/>
      <c r="C36" s="586"/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7"/>
      <c r="S36" s="154"/>
    </row>
    <row r="37" spans="1:19" s="70" customFormat="1" ht="16.899999999999999" customHeight="1">
      <c r="A37" s="73"/>
      <c r="B37" s="582"/>
      <c r="C37" s="583"/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4"/>
      <c r="S37" s="74"/>
    </row>
    <row r="38" spans="1:19" ht="16.899999999999999" customHeight="1">
      <c r="A38" s="66"/>
      <c r="B38" s="567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9"/>
      <c r="S38" s="72"/>
    </row>
    <row r="39" spans="1:19" ht="16.899999999999999" customHeight="1">
      <c r="A39" s="66"/>
      <c r="B39" s="567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9"/>
      <c r="S39" s="72"/>
    </row>
    <row r="40" spans="1:19" ht="16.899999999999999" customHeight="1">
      <c r="A40" s="66"/>
      <c r="B40" s="567"/>
      <c r="C40" s="568"/>
      <c r="D40" s="568"/>
      <c r="E40" s="568"/>
      <c r="F40" s="568"/>
      <c r="G40" s="568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569"/>
      <c r="S40" s="72"/>
    </row>
    <row r="41" spans="1:19" ht="16.899999999999999" customHeight="1">
      <c r="A41" s="66"/>
      <c r="B41" s="567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9"/>
      <c r="S41" s="72"/>
    </row>
    <row r="42" spans="1:19" ht="16.899999999999999" customHeight="1">
      <c r="A42" s="66"/>
      <c r="B42" s="567"/>
      <c r="C42" s="568"/>
      <c r="D42" s="568"/>
      <c r="E42" s="568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9"/>
      <c r="S42" s="72"/>
    </row>
    <row r="43" spans="1:19" ht="16.899999999999999" customHeight="1">
      <c r="A43" s="66"/>
      <c r="B43" s="567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9"/>
      <c r="S43" s="72"/>
    </row>
    <row r="44" spans="1:19" ht="16.899999999999999" customHeight="1">
      <c r="A44" s="75"/>
      <c r="B44" s="576"/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577"/>
      <c r="R44" s="578"/>
      <c r="S44" s="154"/>
    </row>
    <row r="45" spans="1:19" ht="16.899999999999999" customHeight="1">
      <c r="A45" s="71"/>
      <c r="B45" s="579"/>
      <c r="C45" s="580"/>
      <c r="D45" s="580"/>
      <c r="E45" s="580"/>
      <c r="F45" s="580"/>
      <c r="G45" s="580"/>
      <c r="H45" s="580"/>
      <c r="I45" s="580"/>
      <c r="J45" s="580"/>
      <c r="K45" s="580"/>
      <c r="L45" s="580"/>
      <c r="M45" s="580"/>
      <c r="N45" s="580"/>
      <c r="O45" s="580"/>
      <c r="P45" s="580"/>
      <c r="Q45" s="580"/>
      <c r="R45" s="581"/>
      <c r="S45" s="72"/>
    </row>
    <row r="46" spans="1:19" ht="16.899999999999999" customHeight="1">
      <c r="A46" s="66"/>
      <c r="B46" s="567"/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9"/>
      <c r="S46" s="72"/>
    </row>
    <row r="47" spans="1:19" ht="16.899999999999999" customHeight="1">
      <c r="A47" s="66"/>
      <c r="B47" s="567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  <c r="O47" s="568"/>
      <c r="P47" s="568"/>
      <c r="Q47" s="568"/>
      <c r="R47" s="569"/>
      <c r="S47" s="66"/>
    </row>
    <row r="48" spans="1:19" ht="16.899999999999999" customHeight="1">
      <c r="A48" s="68"/>
      <c r="B48" s="570"/>
      <c r="C48" s="571"/>
      <c r="D48" s="571"/>
      <c r="E48" s="571"/>
      <c r="F48" s="571"/>
      <c r="G48" s="571"/>
      <c r="H48" s="571"/>
      <c r="I48" s="571"/>
      <c r="J48" s="571"/>
      <c r="K48" s="571"/>
      <c r="L48" s="571"/>
      <c r="M48" s="571"/>
      <c r="N48" s="571"/>
      <c r="O48" s="571"/>
      <c r="P48" s="571"/>
      <c r="Q48" s="571"/>
      <c r="R48" s="572"/>
      <c r="S48" s="68"/>
    </row>
    <row r="49" spans="1:19" ht="16.899999999999999" customHeight="1">
      <c r="A49" s="68"/>
      <c r="B49" s="570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2"/>
      <c r="S49" s="68"/>
    </row>
    <row r="50" spans="1:19" ht="16.899999999999999" customHeight="1">
      <c r="A50" s="68"/>
      <c r="B50" s="573"/>
      <c r="C50" s="574"/>
      <c r="D50" s="574"/>
      <c r="E50" s="574"/>
      <c r="F50" s="574"/>
      <c r="G50" s="574"/>
      <c r="H50" s="574"/>
      <c r="I50" s="574"/>
      <c r="J50" s="574"/>
      <c r="K50" s="574"/>
      <c r="L50" s="574"/>
      <c r="M50" s="574"/>
      <c r="N50" s="574"/>
      <c r="O50" s="574"/>
      <c r="P50" s="574"/>
      <c r="Q50" s="574"/>
      <c r="R50" s="575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S52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LA ROCHE EN ARDENNE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83031</v>
      </c>
      <c r="S1" s="260"/>
    </row>
    <row r="2" spans="1:19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2022</v>
      </c>
      <c r="S2" s="262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294</v>
      </c>
      <c r="B6" s="185"/>
      <c r="C6" s="185"/>
      <c r="D6" s="185"/>
      <c r="E6" s="185"/>
      <c r="F6" s="48"/>
      <c r="G6" s="28"/>
      <c r="H6" s="28"/>
      <c r="I6" s="2"/>
      <c r="J6" s="2"/>
      <c r="K6" s="2"/>
      <c r="L6" s="2"/>
      <c r="M6" s="183"/>
      <c r="N6" s="183"/>
      <c r="O6" s="183"/>
      <c r="P6" s="183"/>
      <c r="Q6" s="2"/>
      <c r="R6" s="2"/>
      <c r="S6" s="2"/>
    </row>
    <row r="7" spans="1:19" ht="16.899999999999999" customHeight="1">
      <c r="A7" s="28"/>
      <c r="B7" s="185"/>
      <c r="C7" s="185"/>
      <c r="D7" s="185"/>
      <c r="E7" s="185"/>
      <c r="F7" s="48"/>
      <c r="G7" s="48"/>
      <c r="H7" s="48"/>
      <c r="I7" s="183"/>
      <c r="J7" s="183"/>
      <c r="K7" s="183"/>
      <c r="L7" s="183"/>
      <c r="M7" s="183"/>
      <c r="N7" s="183"/>
      <c r="O7" s="183"/>
      <c r="P7" s="183"/>
      <c r="Q7" s="183"/>
      <c r="R7" s="2"/>
      <c r="S7" s="2"/>
    </row>
    <row r="8" spans="1:19" ht="16.899999999999999" customHeight="1">
      <c r="A8" s="186" t="s">
        <v>307</v>
      </c>
      <c r="B8" s="28"/>
      <c r="C8" s="48"/>
      <c r="D8" s="48"/>
      <c r="E8" s="48"/>
      <c r="F8" s="186" t="s">
        <v>308</v>
      </c>
      <c r="G8" s="48"/>
      <c r="H8" s="48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</row>
    <row r="9" spans="1:19" ht="49.9" customHeight="1">
      <c r="A9" s="320" t="s">
        <v>309</v>
      </c>
      <c r="B9" s="320"/>
      <c r="C9" s="320"/>
      <c r="D9" s="320"/>
      <c r="E9" s="320"/>
      <c r="F9" s="591" t="s">
        <v>310</v>
      </c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</row>
    <row r="10" spans="1:19" ht="49.9" customHeight="1">
      <c r="A10" s="320" t="s">
        <v>30</v>
      </c>
      <c r="B10" s="320"/>
      <c r="C10" s="320"/>
      <c r="D10" s="320"/>
      <c r="E10" s="320"/>
      <c r="F10" s="591" t="s">
        <v>311</v>
      </c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</row>
    <row r="11" spans="1:19" ht="49.9" customHeight="1">
      <c r="A11" s="320" t="s">
        <v>312</v>
      </c>
      <c r="B11" s="320"/>
      <c r="C11" s="320"/>
      <c r="D11" s="320"/>
      <c r="E11" s="320"/>
      <c r="F11" s="591" t="s">
        <v>313</v>
      </c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</row>
    <row r="12" spans="1:19" ht="49.9" customHeight="1">
      <c r="A12" s="320" t="s">
        <v>314</v>
      </c>
      <c r="B12" s="320"/>
      <c r="C12" s="320"/>
      <c r="D12" s="320"/>
      <c r="E12" s="320"/>
      <c r="F12" s="591" t="s">
        <v>334</v>
      </c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</row>
    <row r="13" spans="1:19" ht="49.9" customHeight="1">
      <c r="A13" s="320" t="s">
        <v>315</v>
      </c>
      <c r="B13" s="320"/>
      <c r="C13" s="320"/>
      <c r="D13" s="320"/>
      <c r="E13" s="320"/>
      <c r="F13" s="591" t="s">
        <v>316</v>
      </c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</row>
    <row r="14" spans="1:19" ht="49.9" customHeight="1">
      <c r="A14" s="320" t="s">
        <v>317</v>
      </c>
      <c r="B14" s="320"/>
      <c r="C14" s="320"/>
      <c r="D14" s="320"/>
      <c r="E14" s="320"/>
      <c r="F14" s="591" t="s">
        <v>335</v>
      </c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</row>
    <row r="15" spans="1:19" ht="52.15" customHeight="1">
      <c r="A15" s="320" t="s">
        <v>318</v>
      </c>
      <c r="B15" s="320"/>
      <c r="C15" s="320"/>
      <c r="D15" s="320"/>
      <c r="E15" s="320"/>
      <c r="F15" s="591" t="s">
        <v>319</v>
      </c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</row>
    <row r="16" spans="1:19" ht="49.9" customHeight="1">
      <c r="A16" s="592" t="s">
        <v>320</v>
      </c>
      <c r="B16" s="592"/>
      <c r="C16" s="592"/>
      <c r="D16" s="592"/>
      <c r="E16" s="592"/>
      <c r="F16" s="591" t="s">
        <v>321</v>
      </c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</row>
    <row r="17" spans="1:19" ht="49.9" customHeight="1">
      <c r="A17" s="320" t="s">
        <v>322</v>
      </c>
      <c r="B17" s="320"/>
      <c r="C17" s="320"/>
      <c r="D17" s="320"/>
      <c r="E17" s="320"/>
      <c r="F17" s="591" t="s">
        <v>336</v>
      </c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</row>
    <row r="18" spans="1:19" ht="49.9" customHeight="1">
      <c r="A18" s="320" t="s">
        <v>323</v>
      </c>
      <c r="B18" s="320"/>
      <c r="C18" s="320"/>
      <c r="D18" s="320"/>
      <c r="E18" s="320"/>
      <c r="F18" s="591" t="s">
        <v>324</v>
      </c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</row>
    <row r="19" spans="1:19" s="70" customFormat="1" ht="16.899999999999999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 s="70" customFormat="1" ht="16.899999999999999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</row>
    <row r="21" spans="1:19" ht="16.899999999999999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72"/>
    </row>
    <row r="22" spans="1:19" ht="16.899999999999999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72"/>
    </row>
    <row r="23" spans="1:19" ht="16.899999999999999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72"/>
    </row>
    <row r="24" spans="1:19" ht="16.899999999999999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72"/>
    </row>
    <row r="25" spans="1:19" ht="16.899999999999999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72"/>
    </row>
    <row r="26" spans="1:19" ht="16.899999999999999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72"/>
    </row>
    <row r="27" spans="1:19" ht="16.899999999999999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154"/>
    </row>
    <row r="28" spans="1:19" ht="16.899999999999999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72"/>
    </row>
    <row r="29" spans="1:19" ht="16.899999999999999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72"/>
    </row>
    <row r="30" spans="1:19" s="70" customFormat="1" ht="16.899999999999999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1:19" ht="16.899999999999999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72"/>
    </row>
    <row r="32" spans="1:19" ht="16.899999999999999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154"/>
    </row>
    <row r="33" spans="1:19" ht="16.899999999999999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154"/>
    </row>
    <row r="34" spans="1:19" s="70" customFormat="1" ht="16.899999999999999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</row>
    <row r="35" spans="1:19" ht="16.899999999999999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72"/>
    </row>
    <row r="36" spans="1:19" ht="16.899999999999999" customHeight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54"/>
    </row>
    <row r="37" spans="1:19" s="70" customFormat="1" ht="16.899999999999999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</row>
    <row r="38" spans="1:19" ht="16.899999999999999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72"/>
    </row>
    <row r="39" spans="1:19" ht="16.899999999999999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</row>
    <row r="40" spans="1:19" ht="16.899999999999999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72"/>
    </row>
    <row r="41" spans="1:19" ht="16.899999999999999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72"/>
    </row>
    <row r="42" spans="1:19" ht="16.899999999999999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</row>
    <row r="43" spans="1:19" ht="16.899999999999999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72"/>
    </row>
    <row r="44" spans="1:19" ht="16.899999999999999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54"/>
    </row>
    <row r="45" spans="1:19" ht="16.899999999999999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</row>
    <row r="46" spans="1:19" ht="16.899999999999999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72"/>
    </row>
    <row r="47" spans="1:19" ht="16.899999999999999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ht="16.899999999999999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72"/>
    </row>
    <row r="49" spans="1:19" ht="16.899999999999999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19" ht="16.899999999999999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19" ht="16.899999999999999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38"/>
  <sheetViews>
    <sheetView tabSelected="1" zoomScaleNormal="100" workbookViewId="0">
      <selection activeCell="H25" sqref="H25:J25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243" t="s">
        <v>295</v>
      </c>
      <c r="B1" s="244"/>
      <c r="C1" s="244"/>
      <c r="D1" s="240" t="s">
        <v>341</v>
      </c>
      <c r="E1" s="240"/>
      <c r="F1" s="240"/>
      <c r="G1" s="240"/>
      <c r="H1" s="240"/>
      <c r="I1" s="240"/>
      <c r="J1" s="237" t="s">
        <v>342</v>
      </c>
      <c r="K1" s="238"/>
      <c r="L1" s="238"/>
      <c r="M1" s="238"/>
      <c r="N1" s="238"/>
      <c r="O1" s="238"/>
      <c r="P1" s="263" t="s">
        <v>12</v>
      </c>
      <c r="Q1" s="264"/>
      <c r="R1" s="259">
        <v>83031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">
        <v>1</v>
      </c>
      <c r="Q2" s="266"/>
      <c r="R2" s="261">
        <f>N27</f>
        <v>2022</v>
      </c>
      <c r="S2" s="262"/>
    </row>
    <row r="3" spans="1:22">
      <c r="A3" s="187" t="s">
        <v>340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">
        <v>33</v>
      </c>
      <c r="Q3" s="236"/>
      <c r="R3" s="267">
        <v>1</v>
      </c>
      <c r="S3" s="268"/>
    </row>
    <row r="4" spans="1:22" ht="13.9" customHeight="1" thickBot="1">
      <c r="A4" s="187"/>
      <c r="B4" s="29"/>
      <c r="C4" s="29"/>
      <c r="D4" s="29"/>
      <c r="E4" s="29"/>
      <c r="F4" s="55"/>
      <c r="G4" s="55"/>
      <c r="H4" s="29"/>
      <c r="I4" s="29"/>
      <c r="J4" s="55"/>
      <c r="K4" s="55"/>
      <c r="L4" s="55"/>
      <c r="M4" s="55"/>
      <c r="N4" s="29"/>
      <c r="O4" s="29"/>
      <c r="P4" s="197"/>
      <c r="Q4" s="197"/>
      <c r="R4" s="198"/>
      <c r="S4" s="198"/>
    </row>
    <row r="5" spans="1:22" ht="13.9" customHeight="1" thickTop="1">
      <c r="A5" s="201"/>
      <c r="B5" s="202"/>
      <c r="C5" s="202"/>
      <c r="D5" s="202"/>
      <c r="E5" s="202"/>
      <c r="F5" s="203"/>
      <c r="G5" s="203"/>
      <c r="H5" s="202"/>
      <c r="I5" s="202"/>
      <c r="J5" s="203"/>
      <c r="K5" s="203"/>
      <c r="L5" s="203"/>
      <c r="M5" s="203"/>
      <c r="N5" s="202"/>
      <c r="O5" s="202"/>
      <c r="P5" s="204"/>
      <c r="Q5" s="204"/>
      <c r="R5" s="205"/>
      <c r="S5" s="206"/>
    </row>
    <row r="6" spans="1:22" ht="13.9" customHeight="1">
      <c r="A6" s="207"/>
      <c r="B6" s="208"/>
      <c r="C6" s="208"/>
      <c r="D6" s="208"/>
      <c r="E6" s="208"/>
      <c r="F6" s="209"/>
      <c r="G6" s="209"/>
      <c r="H6" s="208"/>
      <c r="I6" s="208"/>
      <c r="J6" s="209"/>
      <c r="K6" s="209"/>
      <c r="L6" s="209"/>
      <c r="M6" s="209"/>
      <c r="N6" s="208"/>
      <c r="O6" s="208"/>
      <c r="P6" s="210"/>
      <c r="Q6" s="210"/>
      <c r="R6" s="211"/>
      <c r="S6" s="212"/>
    </row>
    <row r="7" spans="1:22" ht="13.9" customHeight="1">
      <c r="A7" s="207"/>
      <c r="B7" s="208"/>
      <c r="C7" s="208"/>
      <c r="D7" s="208"/>
      <c r="E7" s="226" t="s">
        <v>339</v>
      </c>
      <c r="F7" s="227"/>
      <c r="G7" s="227"/>
      <c r="H7" s="227"/>
      <c r="I7" s="227"/>
      <c r="J7" s="227"/>
      <c r="K7" s="227"/>
      <c r="L7" s="227"/>
      <c r="M7" s="227"/>
      <c r="N7" s="227"/>
      <c r="O7" s="228"/>
      <c r="P7" s="210"/>
      <c r="Q7" s="210"/>
      <c r="R7" s="211"/>
      <c r="S7" s="212"/>
    </row>
    <row r="8" spans="1:22" ht="13.9" customHeight="1">
      <c r="A8" s="207"/>
      <c r="B8" s="208"/>
      <c r="C8" s="208"/>
      <c r="D8" s="208"/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1"/>
      <c r="P8" s="210"/>
      <c r="Q8" s="210"/>
      <c r="R8" s="211"/>
      <c r="S8" s="212"/>
      <c r="V8" s="199"/>
    </row>
    <row r="9" spans="1:22" ht="13.9" customHeight="1">
      <c r="A9" s="207"/>
      <c r="B9" s="208"/>
      <c r="C9" s="208"/>
      <c r="D9" s="208"/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1"/>
      <c r="P9" s="210"/>
      <c r="Q9" s="210"/>
      <c r="R9" s="211"/>
      <c r="S9" s="212"/>
    </row>
    <row r="10" spans="1:22" ht="13.9" customHeight="1">
      <c r="A10" s="207"/>
      <c r="B10" s="208"/>
      <c r="C10" s="208"/>
      <c r="D10" s="208"/>
      <c r="E10" s="232"/>
      <c r="F10" s="233"/>
      <c r="G10" s="233"/>
      <c r="H10" s="233"/>
      <c r="I10" s="233"/>
      <c r="J10" s="233"/>
      <c r="K10" s="233"/>
      <c r="L10" s="233"/>
      <c r="M10" s="233"/>
      <c r="N10" s="233"/>
      <c r="O10" s="234"/>
      <c r="P10" s="210"/>
      <c r="Q10" s="210"/>
      <c r="R10" s="211"/>
      <c r="S10" s="212"/>
    </row>
    <row r="11" spans="1:22" ht="13.9" customHeight="1">
      <c r="A11" s="207"/>
      <c r="B11" s="208"/>
      <c r="C11" s="208"/>
      <c r="D11" s="208"/>
      <c r="E11" s="247" t="s">
        <v>338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10"/>
      <c r="Q11" s="210"/>
      <c r="R11" s="211"/>
      <c r="S11" s="212"/>
      <c r="U11" s="200"/>
    </row>
    <row r="12" spans="1:22" ht="13.9" customHeight="1">
      <c r="A12" s="207"/>
      <c r="B12" s="208"/>
      <c r="C12" s="208"/>
      <c r="D12" s="208"/>
      <c r="E12" s="208"/>
      <c r="F12" s="209"/>
      <c r="G12" s="209"/>
      <c r="H12" s="208"/>
      <c r="I12" s="208"/>
      <c r="J12" s="209"/>
      <c r="K12" s="209"/>
      <c r="L12" s="209"/>
      <c r="M12" s="209"/>
      <c r="N12" s="208"/>
      <c r="O12" s="208"/>
      <c r="P12" s="210"/>
      <c r="Q12" s="210"/>
      <c r="R12" s="211"/>
      <c r="S12" s="212"/>
    </row>
    <row r="13" spans="1:22" ht="13.9" customHeight="1">
      <c r="A13" s="207"/>
      <c r="B13" s="208"/>
      <c r="C13" s="208"/>
      <c r="D13" s="208"/>
      <c r="E13" s="208"/>
      <c r="F13" s="209"/>
      <c r="G13" s="209"/>
      <c r="H13" s="208"/>
      <c r="I13" s="208"/>
      <c r="J13" s="209"/>
      <c r="K13" s="209"/>
      <c r="L13" s="209"/>
      <c r="M13" s="209"/>
      <c r="N13" s="208"/>
      <c r="O13" s="208"/>
      <c r="P13" s="210"/>
      <c r="Q13" s="210"/>
      <c r="R13" s="211"/>
      <c r="S13" s="212"/>
    </row>
    <row r="14" spans="1:22" ht="13.9" customHeight="1" thickBot="1">
      <c r="A14" s="213"/>
      <c r="B14" s="214"/>
      <c r="C14" s="214"/>
      <c r="D14" s="214"/>
      <c r="E14" s="214"/>
      <c r="F14" s="215"/>
      <c r="G14" s="215"/>
      <c r="H14" s="214"/>
      <c r="I14" s="214"/>
      <c r="J14" s="215"/>
      <c r="K14" s="215"/>
      <c r="L14" s="215"/>
      <c r="M14" s="215"/>
      <c r="N14" s="214"/>
      <c r="O14" s="214"/>
      <c r="P14" s="216"/>
      <c r="Q14" s="216"/>
      <c r="R14" s="217"/>
      <c r="S14" s="218"/>
    </row>
    <row r="15" spans="1:22" ht="13.9" customHeight="1" thickTop="1">
      <c r="A15" s="280"/>
      <c r="B15" s="280"/>
      <c r="C15" s="280"/>
      <c r="D15" s="280"/>
      <c r="E15" s="280"/>
      <c r="F15" s="280"/>
      <c r="G15" s="280"/>
    </row>
    <row r="16" spans="1:22" ht="13.15" customHeight="1">
      <c r="A16" s="54"/>
      <c r="B16" s="53"/>
      <c r="C16" s="53"/>
      <c r="D16" s="53"/>
      <c r="E16" s="53"/>
      <c r="F16" s="53"/>
      <c r="G16" s="53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"/>
    </row>
    <row r="17" spans="1:19" ht="16.149999999999999" customHeight="1">
      <c r="A17" s="278" t="s">
        <v>18</v>
      </c>
      <c r="B17" s="279"/>
      <c r="C17" s="279"/>
      <c r="D17" s="279"/>
      <c r="E17" s="279"/>
      <c r="F17" s="279"/>
      <c r="G17" s="279"/>
      <c r="H17" s="272" t="s">
        <v>342</v>
      </c>
      <c r="I17" s="273"/>
      <c r="J17" s="273"/>
      <c r="K17" s="273"/>
      <c r="L17" s="273"/>
      <c r="M17" s="273"/>
      <c r="N17" s="273"/>
      <c r="O17" s="273"/>
      <c r="P17" s="273"/>
      <c r="Q17" s="273"/>
      <c r="S17" s="6"/>
    </row>
    <row r="18" spans="1:19" ht="16.149999999999999" customHeight="1">
      <c r="A18" s="47"/>
      <c r="B18" s="52"/>
      <c r="C18" s="48"/>
      <c r="D18" s="48"/>
      <c r="E18" s="48"/>
      <c r="F18" s="48"/>
      <c r="M18" s="48"/>
      <c r="N18" s="48"/>
      <c r="O18" s="48"/>
      <c r="P18" s="48"/>
      <c r="S18" s="6"/>
    </row>
    <row r="19" spans="1:19" ht="16.149999999999999" customHeight="1">
      <c r="A19" s="278" t="s">
        <v>4</v>
      </c>
      <c r="B19" s="279"/>
      <c r="C19" s="279"/>
      <c r="D19" s="279"/>
      <c r="E19" s="279"/>
      <c r="F19" s="279"/>
      <c r="G19" s="279"/>
      <c r="H19" s="274" t="s">
        <v>343</v>
      </c>
      <c r="I19" s="275"/>
      <c r="J19" s="275"/>
      <c r="K19" s="275"/>
      <c r="L19" s="275"/>
      <c r="M19" s="275"/>
      <c r="N19" s="275"/>
      <c r="O19" s="275"/>
      <c r="P19" s="275"/>
      <c r="Q19" s="276"/>
      <c r="S19" s="6"/>
    </row>
    <row r="20" spans="1:19" ht="16.149999999999999" customHeight="1">
      <c r="A20" s="49"/>
      <c r="H20" s="248" t="s">
        <v>344</v>
      </c>
      <c r="I20" s="249"/>
      <c r="J20" s="249"/>
      <c r="K20" s="249"/>
      <c r="L20" s="249"/>
      <c r="M20" s="249"/>
      <c r="N20" s="249"/>
      <c r="O20" s="249"/>
      <c r="P20" s="249"/>
      <c r="Q20" s="250"/>
      <c r="S20" s="6"/>
    </row>
    <row r="21" spans="1:19" ht="16.149999999999999" customHeight="1">
      <c r="A21" s="49"/>
      <c r="G21" s="48"/>
      <c r="H21" s="269" t="s">
        <v>345</v>
      </c>
      <c r="I21" s="270"/>
      <c r="J21" s="270"/>
      <c r="K21" s="270"/>
      <c r="L21" s="270"/>
      <c r="M21" s="270"/>
      <c r="N21" s="270"/>
      <c r="O21" s="270"/>
      <c r="P21" s="270"/>
      <c r="Q21" s="271"/>
      <c r="S21" s="6"/>
    </row>
    <row r="22" spans="1:19" ht="16.149999999999999" customHeight="1">
      <c r="A22" s="49"/>
      <c r="G22" s="48"/>
      <c r="H22" s="48"/>
      <c r="I22" s="48"/>
      <c r="J22" s="48"/>
      <c r="K22" s="48"/>
      <c r="Q22" s="58"/>
      <c r="R22" s="59"/>
      <c r="S22" s="6"/>
    </row>
    <row r="23" spans="1:19" ht="16.149999999999999" customHeight="1">
      <c r="A23" s="221" t="s">
        <v>337</v>
      </c>
      <c r="B23" s="222"/>
      <c r="C23" s="222"/>
      <c r="D23" s="222"/>
      <c r="E23" s="222"/>
      <c r="F23" s="222"/>
      <c r="G23" s="222"/>
      <c r="H23" s="223" t="s">
        <v>354</v>
      </c>
      <c r="I23" s="224"/>
      <c r="J23" s="225"/>
      <c r="K23" s="48"/>
      <c r="Q23" s="58"/>
      <c r="R23" s="59"/>
      <c r="S23" s="6"/>
    </row>
    <row r="24" spans="1:19" ht="16.149999999999999" customHeight="1">
      <c r="A24" s="49"/>
      <c r="B24" s="60"/>
      <c r="C24" s="60"/>
      <c r="D24" s="60"/>
      <c r="E24" s="60"/>
      <c r="G24" s="48"/>
      <c r="H24" s="48"/>
      <c r="I24" s="48"/>
      <c r="J24" s="48"/>
      <c r="K24" s="48"/>
      <c r="Q24" s="58"/>
      <c r="R24" s="59"/>
      <c r="S24" s="6"/>
    </row>
    <row r="25" spans="1:19" ht="16.149999999999999" customHeight="1">
      <c r="A25" s="278" t="s">
        <v>39</v>
      </c>
      <c r="B25" s="279"/>
      <c r="C25" s="279"/>
      <c r="D25" s="279"/>
      <c r="E25" s="279"/>
      <c r="F25" s="279"/>
      <c r="G25" s="286"/>
      <c r="H25" s="223" t="s">
        <v>355</v>
      </c>
      <c r="I25" s="224"/>
      <c r="J25" s="225"/>
      <c r="K25" s="48"/>
      <c r="Q25" s="58"/>
      <c r="R25" s="59"/>
      <c r="S25" s="6"/>
    </row>
    <row r="26" spans="1:19" ht="16.149999999999999" customHeight="1">
      <c r="A26" s="49"/>
      <c r="G26" s="50"/>
      <c r="H26" s="48"/>
      <c r="I26" s="48"/>
      <c r="J26" s="48"/>
      <c r="K26" s="48"/>
      <c r="S26" s="6"/>
    </row>
    <row r="27" spans="1:19" ht="16.899999999999999" customHeight="1">
      <c r="A27" s="278" t="s">
        <v>300</v>
      </c>
      <c r="B27" s="279"/>
      <c r="C27" s="279"/>
      <c r="D27" s="279"/>
      <c r="E27" s="279"/>
      <c r="F27" s="279"/>
      <c r="G27" s="279"/>
      <c r="H27" s="256" t="s">
        <v>346</v>
      </c>
      <c r="I27" s="257"/>
      <c r="J27" s="258"/>
      <c r="K27" s="155"/>
      <c r="L27" s="155" t="s">
        <v>1</v>
      </c>
      <c r="M27" s="155"/>
      <c r="N27" s="165">
        <v>2022</v>
      </c>
      <c r="O27" s="155"/>
      <c r="P27" s="155"/>
      <c r="Q27" s="155"/>
      <c r="S27" s="6"/>
    </row>
    <row r="28" spans="1:19" ht="16.899999999999999" customHeight="1">
      <c r="A28" s="49"/>
      <c r="G28" s="50"/>
      <c r="H28" s="48"/>
      <c r="I28" s="48"/>
      <c r="J28" s="48"/>
      <c r="K28" s="48"/>
      <c r="S28" s="6"/>
    </row>
    <row r="29" spans="1:19" ht="16.899999999999999" customHeight="1">
      <c r="A29" s="281" t="s">
        <v>36</v>
      </c>
      <c r="B29" s="282"/>
      <c r="C29" s="282"/>
      <c r="D29" s="282"/>
      <c r="E29" s="282"/>
      <c r="F29" s="282"/>
      <c r="G29" s="282"/>
      <c r="H29" s="252" t="s">
        <v>347</v>
      </c>
      <c r="I29" s="253"/>
      <c r="J29" s="253"/>
      <c r="K29" s="253"/>
      <c r="L29" s="253"/>
      <c r="M29" s="253"/>
      <c r="N29" s="253"/>
      <c r="O29" s="253"/>
      <c r="P29" s="253"/>
      <c r="Q29" s="253"/>
      <c r="R29" s="62"/>
      <c r="S29" s="11"/>
    </row>
    <row r="30" spans="1:19" ht="16.899999999999999" customHeight="1">
      <c r="A30" s="278" t="s">
        <v>5</v>
      </c>
      <c r="B30" s="279"/>
      <c r="C30" s="279"/>
      <c r="D30" s="279"/>
      <c r="E30" s="279"/>
      <c r="F30" s="279"/>
      <c r="G30" s="279"/>
      <c r="H30" s="251" t="s">
        <v>348</v>
      </c>
      <c r="I30" s="277"/>
      <c r="J30" s="277"/>
      <c r="K30" s="277"/>
      <c r="L30" s="277"/>
      <c r="M30" s="277"/>
      <c r="N30" s="277"/>
      <c r="O30" s="277"/>
      <c r="P30" s="277"/>
      <c r="Q30" s="277"/>
      <c r="S30" s="6"/>
    </row>
    <row r="31" spans="1:19" ht="16.899999999999999" customHeight="1">
      <c r="A31" s="278" t="s">
        <v>6</v>
      </c>
      <c r="B31" s="279"/>
      <c r="C31" s="279"/>
      <c r="D31" s="279"/>
      <c r="E31" s="279"/>
      <c r="F31" s="279"/>
      <c r="G31" s="279"/>
      <c r="H31" s="254" t="s">
        <v>349</v>
      </c>
      <c r="I31" s="255"/>
      <c r="J31" s="255"/>
      <c r="K31" s="255"/>
      <c r="L31" s="255"/>
      <c r="M31" s="255"/>
      <c r="N31" s="255"/>
      <c r="O31" s="255"/>
      <c r="P31" s="255"/>
      <c r="Q31" s="255"/>
      <c r="S31" s="6"/>
    </row>
    <row r="32" spans="1:19" ht="16.899999999999999" customHeight="1">
      <c r="A32" s="278" t="s">
        <v>7</v>
      </c>
      <c r="B32" s="279"/>
      <c r="C32" s="279"/>
      <c r="D32" s="279"/>
      <c r="E32" s="279"/>
      <c r="F32" s="279"/>
      <c r="G32" s="279"/>
      <c r="H32" s="251" t="s">
        <v>350</v>
      </c>
      <c r="I32" s="249"/>
      <c r="J32" s="249"/>
      <c r="K32" s="249"/>
      <c r="L32" s="249"/>
      <c r="M32" s="249"/>
      <c r="N32" s="249"/>
      <c r="O32" s="249"/>
      <c r="P32" s="249"/>
      <c r="Q32" s="249"/>
      <c r="S32" s="6"/>
    </row>
    <row r="33" spans="1:19" ht="16.899999999999999" customHeight="1">
      <c r="A33" s="49"/>
      <c r="I33" s="50"/>
      <c r="J33" s="48"/>
      <c r="K33" s="48"/>
      <c r="L33" s="48"/>
      <c r="M33" s="48"/>
      <c r="S33" s="6"/>
    </row>
    <row r="34" spans="1:19" ht="16.899999999999999" customHeight="1">
      <c r="A34" s="281" t="s">
        <v>37</v>
      </c>
      <c r="B34" s="282"/>
      <c r="C34" s="282"/>
      <c r="D34" s="282"/>
      <c r="E34" s="282"/>
      <c r="F34" s="282"/>
      <c r="G34" s="282"/>
      <c r="H34" s="219" t="s">
        <v>351</v>
      </c>
      <c r="I34" s="51"/>
      <c r="J34" s="61"/>
      <c r="K34" s="51"/>
      <c r="L34" s="51"/>
      <c r="M34" s="51"/>
      <c r="N34" s="51"/>
      <c r="O34" s="51"/>
      <c r="P34" s="51"/>
      <c r="Q34" s="51"/>
      <c r="R34" s="62"/>
      <c r="S34" s="11"/>
    </row>
    <row r="35" spans="1:19" ht="16.899999999999999" customHeight="1">
      <c r="A35" s="284" t="s">
        <v>5</v>
      </c>
      <c r="B35" s="285"/>
      <c r="C35" s="285"/>
      <c r="D35" s="285"/>
      <c r="E35" s="285"/>
      <c r="F35" s="285"/>
      <c r="G35" s="285"/>
      <c r="H35" s="283" t="s">
        <v>352</v>
      </c>
      <c r="I35" s="275"/>
      <c r="J35" s="275"/>
      <c r="K35" s="275"/>
      <c r="L35" s="275"/>
      <c r="M35" s="275"/>
      <c r="N35" s="275"/>
      <c r="O35" s="275"/>
      <c r="P35" s="275"/>
      <c r="Q35" s="275"/>
      <c r="R35" s="57"/>
      <c r="S35" s="5"/>
    </row>
    <row r="36" spans="1:19" ht="16.899999999999999" customHeight="1">
      <c r="A36" s="278" t="s">
        <v>6</v>
      </c>
      <c r="B36" s="279"/>
      <c r="C36" s="279"/>
      <c r="D36" s="279"/>
      <c r="E36" s="279"/>
      <c r="F36" s="279"/>
      <c r="G36" s="279"/>
      <c r="H36" s="254" t="s">
        <v>349</v>
      </c>
      <c r="I36" s="255"/>
      <c r="J36" s="255"/>
      <c r="K36" s="255"/>
      <c r="L36" s="255"/>
      <c r="M36" s="255"/>
      <c r="N36" s="255"/>
      <c r="O36" s="255"/>
      <c r="P36" s="255"/>
      <c r="Q36" s="255"/>
      <c r="S36" s="6"/>
    </row>
    <row r="37" spans="1:19" ht="16.899999999999999" customHeight="1">
      <c r="A37" s="278" t="s">
        <v>7</v>
      </c>
      <c r="B37" s="279"/>
      <c r="C37" s="279"/>
      <c r="D37" s="279"/>
      <c r="E37" s="279"/>
      <c r="F37" s="279"/>
      <c r="G37" s="279"/>
      <c r="H37" s="251" t="s">
        <v>353</v>
      </c>
      <c r="I37" s="249"/>
      <c r="J37" s="249"/>
      <c r="K37" s="249"/>
      <c r="L37" s="249"/>
      <c r="M37" s="249"/>
      <c r="N37" s="249"/>
      <c r="O37" s="249"/>
      <c r="P37" s="249"/>
      <c r="Q37" s="249"/>
      <c r="S37" s="6"/>
    </row>
    <row r="38" spans="1:19" ht="13.15" customHeight="1">
      <c r="A38" s="161"/>
      <c r="B38" s="3"/>
      <c r="C38" s="3"/>
      <c r="D38" s="3"/>
      <c r="E38" s="3"/>
      <c r="F38" s="3"/>
      <c r="G38" s="162"/>
      <c r="H38" s="163"/>
      <c r="I38" s="163"/>
      <c r="J38" s="163"/>
      <c r="K38" s="163"/>
      <c r="L38" s="3"/>
      <c r="M38" s="3"/>
      <c r="N38" s="3"/>
      <c r="O38" s="3"/>
      <c r="P38" s="3"/>
      <c r="Q38" s="3"/>
      <c r="R38" s="3"/>
      <c r="S38" s="7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V41"/>
  <sheetViews>
    <sheetView topLeftCell="A25" zoomScaleNormal="100" zoomScalePageLayoutView="7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LA ROCHE EN ARDENNE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83031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2022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3.15" customHeight="1">
      <c r="A5" s="27"/>
      <c r="B5" s="28"/>
      <c r="C5" s="2"/>
      <c r="D5" s="2"/>
      <c r="E5" s="2"/>
      <c r="F5" s="48"/>
      <c r="G5" s="48"/>
      <c r="H5" s="48"/>
      <c r="I5" s="48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22" ht="18.399999999999999" customHeight="1">
      <c r="A6" s="2"/>
      <c r="B6" s="2"/>
      <c r="C6" s="2"/>
      <c r="D6" s="2"/>
      <c r="E6" s="2"/>
      <c r="F6" s="48"/>
      <c r="G6" s="28"/>
      <c r="H6" s="294" t="s">
        <v>298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5"/>
      <c r="U6" s="295"/>
      <c r="V6" s="295"/>
    </row>
    <row r="7" spans="1:22" ht="18.399999999999999" customHeight="1">
      <c r="A7" s="66"/>
      <c r="B7" s="67"/>
      <c r="C7" s="67"/>
      <c r="D7" s="67"/>
      <c r="E7" s="67"/>
      <c r="F7" s="67"/>
      <c r="G7" s="67"/>
      <c r="H7" s="296" t="str">
        <f>Coordonnées!$H$27</f>
        <v>Compte</v>
      </c>
      <c r="I7" s="296"/>
      <c r="J7" s="296"/>
      <c r="K7" s="296" t="str">
        <f>Coordonnées!$H$27</f>
        <v>Compte</v>
      </c>
      <c r="L7" s="296"/>
      <c r="M7" s="296"/>
      <c r="N7" s="296" t="str">
        <f>Coordonnées!$H$27</f>
        <v>Compte</v>
      </c>
      <c r="O7" s="296"/>
      <c r="P7" s="296"/>
      <c r="Q7" s="296" t="str">
        <f>Coordonnées!$H$27</f>
        <v>Compte</v>
      </c>
      <c r="R7" s="296"/>
      <c r="S7" s="296"/>
      <c r="T7" s="296" t="str">
        <f>Coordonnées!$H$27</f>
        <v>Compte</v>
      </c>
      <c r="U7" s="296"/>
      <c r="V7" s="296"/>
    </row>
    <row r="8" spans="1:22" ht="18.399999999999999" customHeight="1" thickBot="1">
      <c r="A8" s="303" t="s">
        <v>2</v>
      </c>
      <c r="B8" s="303"/>
      <c r="C8" s="303"/>
      <c r="D8" s="303"/>
      <c r="E8" s="303"/>
      <c r="F8" s="303"/>
      <c r="G8" s="303"/>
      <c r="H8" s="293">
        <f>K8-1</f>
        <v>2018</v>
      </c>
      <c r="I8" s="293"/>
      <c r="J8" s="293"/>
      <c r="K8" s="293">
        <f>N8-1</f>
        <v>2019</v>
      </c>
      <c r="L8" s="293"/>
      <c r="M8" s="293"/>
      <c r="N8" s="293">
        <f>Q8-1</f>
        <v>2020</v>
      </c>
      <c r="O8" s="293"/>
      <c r="P8" s="293"/>
      <c r="Q8" s="293">
        <f>T8-1</f>
        <v>2021</v>
      </c>
      <c r="R8" s="293"/>
      <c r="S8" s="293"/>
      <c r="T8" s="293">
        <f>R2</f>
        <v>2022</v>
      </c>
      <c r="U8" s="293"/>
      <c r="V8" s="293"/>
    </row>
    <row r="9" spans="1:22" ht="18.399999999999999" customHeight="1" thickBot="1">
      <c r="A9" s="297" t="s">
        <v>325</v>
      </c>
      <c r="B9" s="298"/>
      <c r="C9" s="298"/>
      <c r="D9" s="298"/>
      <c r="E9" s="298"/>
      <c r="F9" s="298"/>
      <c r="G9" s="299"/>
      <c r="H9" s="287">
        <f>'Ordinaire GE'!H26-'Ordinaire GE'!H15</f>
        <v>1291.1500000003725</v>
      </c>
      <c r="I9" s="288"/>
      <c r="J9" s="289"/>
      <c r="K9" s="287">
        <f>'Ordinaire GE'!K26-'Ordinaire GE'!K15</f>
        <v>-49924.620000001043</v>
      </c>
      <c r="L9" s="288"/>
      <c r="M9" s="289"/>
      <c r="N9" s="287">
        <f>'Ordinaire GE'!N26-'Ordinaire GE'!N15</f>
        <v>345611.68000000063</v>
      </c>
      <c r="O9" s="288"/>
      <c r="P9" s="289"/>
      <c r="Q9" s="287">
        <f>'Ordinaire GE'!Q26-'Ordinaire GE'!Q15</f>
        <v>1452875.7299999986</v>
      </c>
      <c r="R9" s="288"/>
      <c r="S9" s="289"/>
      <c r="T9" s="287">
        <f>'Ordinaire GE'!T26-'Ordinaire GE'!T15</f>
        <v>578496.72000000067</v>
      </c>
      <c r="U9" s="288"/>
      <c r="V9" s="289"/>
    </row>
    <row r="10" spans="1:22" ht="40.5" customHeight="1" thickBot="1">
      <c r="A10" s="300" t="s">
        <v>333</v>
      </c>
      <c r="B10" s="301"/>
      <c r="C10" s="301"/>
      <c r="D10" s="301"/>
      <c r="E10" s="301"/>
      <c r="F10" s="301"/>
      <c r="G10" s="302"/>
      <c r="H10" s="290">
        <f>'Ordinaire GE'!H29-'Ordinaire GE'!H18</f>
        <v>1555552.58</v>
      </c>
      <c r="I10" s="291"/>
      <c r="J10" s="292"/>
      <c r="K10" s="290">
        <f>'Ordinaire GE'!K29-'Ordinaire GE'!K18</f>
        <v>678967.05999999866</v>
      </c>
      <c r="L10" s="291"/>
      <c r="M10" s="292"/>
      <c r="N10" s="290">
        <f>'Ordinaire GE'!N29-'Ordinaire GE'!N18</f>
        <v>878465.29000000097</v>
      </c>
      <c r="O10" s="291"/>
      <c r="P10" s="292"/>
      <c r="Q10" s="290">
        <f>'Ordinaire GE'!Q29-'Ordinaire GE'!Q18</f>
        <v>870956.6099999994</v>
      </c>
      <c r="R10" s="291"/>
      <c r="S10" s="292"/>
      <c r="T10" s="290">
        <f>'Ordinaire GE'!T29-'Ordinaire GE'!T18</f>
        <v>1176319.9900000002</v>
      </c>
      <c r="U10" s="291"/>
      <c r="V10" s="292"/>
    </row>
    <row r="11" spans="1:22" ht="16.899999999999999" customHeight="1">
      <c r="A11" s="68" t="s">
        <v>326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6"/>
      <c r="M11" s="66"/>
      <c r="N11" s="66"/>
      <c r="O11" s="66"/>
      <c r="P11" s="66"/>
      <c r="Q11" s="66"/>
      <c r="R11" s="68"/>
      <c r="S11" s="68"/>
    </row>
    <row r="12" spans="1:22" ht="16.899999999999999" customHeight="1">
      <c r="A12" s="2"/>
      <c r="B12" s="2"/>
      <c r="C12" s="2"/>
      <c r="D12" s="2"/>
      <c r="E12" s="2"/>
      <c r="F12" s="48"/>
      <c r="G12" s="28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22" ht="16.899999999999999" customHeight="1">
      <c r="A13" s="66"/>
      <c r="B13" s="67"/>
      <c r="C13" s="67"/>
      <c r="D13" s="67"/>
      <c r="E13" s="67"/>
      <c r="F13" s="67"/>
      <c r="G13" s="67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16.899999999999999" customHeight="1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22" ht="16.899999999999999" customHeight="1">
      <c r="A15" s="66"/>
      <c r="B15" s="66"/>
      <c r="C15" s="66"/>
      <c r="D15" s="66"/>
      <c r="E15" s="66"/>
      <c r="F15" s="66"/>
      <c r="G15" s="66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</row>
    <row r="16" spans="1:22" ht="25.15" customHeight="1">
      <c r="A16" s="195"/>
      <c r="B16" s="195"/>
      <c r="C16" s="195"/>
      <c r="D16" s="195"/>
      <c r="E16" s="195"/>
      <c r="F16" s="195"/>
      <c r="G16" s="195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19" ht="16.899999999999999" customHeight="1">
      <c r="A17" s="68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6"/>
      <c r="M17" s="66"/>
      <c r="N17" s="66"/>
      <c r="O17" s="66"/>
      <c r="P17" s="66"/>
      <c r="Q17" s="66"/>
      <c r="R17" s="68"/>
      <c r="S17" s="68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V30"/>
  <sheetViews>
    <sheetView topLeftCell="A43"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LA ROCHE EN ARDENNE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83031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2022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39" t="s">
        <v>299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  <c r="U6" s="340"/>
      <c r="V6" s="340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41" t="str">
        <f>Coordonnées!$H$27</f>
        <v>Compte</v>
      </c>
      <c r="I7" s="341"/>
      <c r="J7" s="341"/>
      <c r="K7" s="341" t="str">
        <f>Coordonnées!$H$27</f>
        <v>Compte</v>
      </c>
      <c r="L7" s="341"/>
      <c r="M7" s="341"/>
      <c r="N7" s="341" t="str">
        <f>Coordonnées!$H$27</f>
        <v>Compte</v>
      </c>
      <c r="O7" s="341"/>
      <c r="P7" s="341"/>
      <c r="Q7" s="341" t="str">
        <f>Coordonnées!$H$27</f>
        <v>Compte</v>
      </c>
      <c r="R7" s="341"/>
      <c r="S7" s="341"/>
      <c r="T7" s="341" t="str">
        <f>Coordonnées!$H$27</f>
        <v>Compte</v>
      </c>
      <c r="U7" s="341"/>
      <c r="V7" s="341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42" t="s">
        <v>31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4"/>
      <c r="U8" s="344"/>
      <c r="V8" s="345"/>
    </row>
    <row r="9" spans="1:22" ht="18.399999999999999" customHeight="1">
      <c r="A9" s="335" t="s">
        <v>2</v>
      </c>
      <c r="B9" s="346"/>
      <c r="C9" s="335"/>
      <c r="D9" s="335"/>
      <c r="E9" s="335"/>
      <c r="F9" s="335"/>
      <c r="G9" s="335"/>
      <c r="H9" s="336">
        <f>K9-1</f>
        <v>2018</v>
      </c>
      <c r="I9" s="336"/>
      <c r="J9" s="336"/>
      <c r="K9" s="336">
        <f>N9-1</f>
        <v>2019</v>
      </c>
      <c r="L9" s="336"/>
      <c r="M9" s="336"/>
      <c r="N9" s="336">
        <f>Q9-1</f>
        <v>2020</v>
      </c>
      <c r="O9" s="336"/>
      <c r="P9" s="336"/>
      <c r="Q9" s="336">
        <f>T9-1</f>
        <v>2021</v>
      </c>
      <c r="R9" s="336"/>
      <c r="S9" s="336"/>
      <c r="T9" s="336">
        <f>R2</f>
        <v>2022</v>
      </c>
      <c r="U9" s="336"/>
      <c r="V9" s="336"/>
    </row>
    <row r="10" spans="1:22" ht="18.399999999999999" customHeight="1">
      <c r="A10" s="337" t="s">
        <v>13</v>
      </c>
      <c r="B10" s="338"/>
      <c r="C10" s="338"/>
      <c r="D10" s="338"/>
      <c r="E10" s="338"/>
      <c r="F10" s="338"/>
      <c r="G10" s="338"/>
      <c r="H10" s="328">
        <v>3110189.58</v>
      </c>
      <c r="I10" s="329">
        <v>5512664.2599999998</v>
      </c>
      <c r="J10" s="330">
        <v>5512664.2599999998</v>
      </c>
      <c r="K10" s="328">
        <v>3202524.77</v>
      </c>
      <c r="L10" s="329">
        <v>5512664.2599999998</v>
      </c>
      <c r="M10" s="330">
        <v>5512664.2599999998</v>
      </c>
      <c r="N10" s="328">
        <v>3230032.71</v>
      </c>
      <c r="O10" s="329">
        <v>5512664.2599999998</v>
      </c>
      <c r="P10" s="330">
        <v>5512664.2599999998</v>
      </c>
      <c r="Q10" s="328">
        <v>3210797.26</v>
      </c>
      <c r="R10" s="329">
        <v>5512664.2599999998</v>
      </c>
      <c r="S10" s="330">
        <v>5512664.2599999998</v>
      </c>
      <c r="T10" s="328">
        <v>3499076.62</v>
      </c>
      <c r="U10" s="329">
        <v>5512664.2599999998</v>
      </c>
      <c r="V10" s="330">
        <v>5512664.2599999998</v>
      </c>
    </row>
    <row r="11" spans="1:22" ht="18.399999999999999" customHeight="1">
      <c r="A11" s="319" t="s">
        <v>14</v>
      </c>
      <c r="B11" s="320"/>
      <c r="C11" s="320"/>
      <c r="D11" s="320"/>
      <c r="E11" s="320"/>
      <c r="F11" s="320"/>
      <c r="G11" s="320"/>
      <c r="H11" s="325">
        <v>2162064.37</v>
      </c>
      <c r="I11" s="326">
        <v>2726342.74</v>
      </c>
      <c r="J11" s="327">
        <v>2726342.74</v>
      </c>
      <c r="K11" s="325">
        <v>2002987.52</v>
      </c>
      <c r="L11" s="326">
        <v>2726342.74</v>
      </c>
      <c r="M11" s="327">
        <v>2726342.74</v>
      </c>
      <c r="N11" s="325">
        <v>1733609.96</v>
      </c>
      <c r="O11" s="326">
        <v>2726342.74</v>
      </c>
      <c r="P11" s="327">
        <v>2726342.74</v>
      </c>
      <c r="Q11" s="325">
        <v>2094295.93</v>
      </c>
      <c r="R11" s="326">
        <v>2726342.74</v>
      </c>
      <c r="S11" s="327">
        <v>2726342.74</v>
      </c>
      <c r="T11" s="325">
        <v>2008472.41</v>
      </c>
      <c r="U11" s="326">
        <v>2726342.74</v>
      </c>
      <c r="V11" s="327">
        <v>2726342.74</v>
      </c>
    </row>
    <row r="12" spans="1:22" ht="18.399999999999999" customHeight="1">
      <c r="A12" s="319" t="s">
        <v>15</v>
      </c>
      <c r="B12" s="320"/>
      <c r="C12" s="320"/>
      <c r="D12" s="320"/>
      <c r="E12" s="320"/>
      <c r="F12" s="320"/>
      <c r="G12" s="320"/>
      <c r="H12" s="325">
        <v>2041345.06</v>
      </c>
      <c r="I12" s="326">
        <v>4264832.04</v>
      </c>
      <c r="J12" s="327">
        <v>4264832.04</v>
      </c>
      <c r="K12" s="325">
        <v>2144299.37</v>
      </c>
      <c r="L12" s="326">
        <v>4264832.04</v>
      </c>
      <c r="M12" s="327">
        <v>4264832.04</v>
      </c>
      <c r="N12" s="325">
        <v>1869676.3</v>
      </c>
      <c r="O12" s="326">
        <v>4264832.04</v>
      </c>
      <c r="P12" s="327">
        <v>4264832.04</v>
      </c>
      <c r="Q12" s="325">
        <v>1951377.7</v>
      </c>
      <c r="R12" s="326">
        <v>4264832.04</v>
      </c>
      <c r="S12" s="327">
        <v>4264832.04</v>
      </c>
      <c r="T12" s="325">
        <v>2029049.72</v>
      </c>
      <c r="U12" s="326">
        <v>4264832.04</v>
      </c>
      <c r="V12" s="327">
        <v>4264832.04</v>
      </c>
    </row>
    <row r="13" spans="1:22" ht="18.399999999999999" customHeight="1">
      <c r="A13" s="319" t="s">
        <v>16</v>
      </c>
      <c r="B13" s="320"/>
      <c r="C13" s="320"/>
      <c r="D13" s="320"/>
      <c r="E13" s="320"/>
      <c r="F13" s="320"/>
      <c r="G13" s="320"/>
      <c r="H13" s="325">
        <v>591995.18000000005</v>
      </c>
      <c r="I13" s="326">
        <v>41563.69</v>
      </c>
      <c r="J13" s="327">
        <v>41563.69</v>
      </c>
      <c r="K13" s="325">
        <v>663156.03</v>
      </c>
      <c r="L13" s="326">
        <v>41563.69</v>
      </c>
      <c r="M13" s="327">
        <v>41563.69</v>
      </c>
      <c r="N13" s="325">
        <v>662461.89</v>
      </c>
      <c r="O13" s="326">
        <v>41563.69</v>
      </c>
      <c r="P13" s="327">
        <v>41563.69</v>
      </c>
      <c r="Q13" s="325">
        <v>664512.4</v>
      </c>
      <c r="R13" s="326">
        <v>41563.69</v>
      </c>
      <c r="S13" s="327">
        <v>41563.69</v>
      </c>
      <c r="T13" s="325">
        <v>773865.85</v>
      </c>
      <c r="U13" s="326">
        <v>41563.69</v>
      </c>
      <c r="V13" s="327">
        <v>41563.69</v>
      </c>
    </row>
    <row r="14" spans="1:22" ht="18.399999999999999" customHeight="1" thickBot="1">
      <c r="A14" s="304" t="s">
        <v>306</v>
      </c>
      <c r="B14" s="305"/>
      <c r="C14" s="305"/>
      <c r="D14" s="305"/>
      <c r="E14" s="305"/>
      <c r="F14" s="305"/>
      <c r="G14" s="305"/>
      <c r="H14" s="307">
        <v>126000</v>
      </c>
      <c r="I14" s="308">
        <v>0</v>
      </c>
      <c r="J14" s="309">
        <v>0</v>
      </c>
      <c r="K14" s="307">
        <v>0</v>
      </c>
      <c r="L14" s="308">
        <v>0</v>
      </c>
      <c r="M14" s="309">
        <v>0</v>
      </c>
      <c r="N14" s="307">
        <v>379654.95</v>
      </c>
      <c r="O14" s="308">
        <v>0</v>
      </c>
      <c r="P14" s="309">
        <v>0</v>
      </c>
      <c r="Q14" s="307">
        <v>1749852.87</v>
      </c>
      <c r="R14" s="308">
        <v>0</v>
      </c>
      <c r="S14" s="309">
        <v>0</v>
      </c>
      <c r="T14" s="307">
        <v>553655.93999999994</v>
      </c>
      <c r="U14" s="308">
        <v>0</v>
      </c>
      <c r="V14" s="309">
        <v>0</v>
      </c>
    </row>
    <row r="15" spans="1:22" ht="18.399999999999999" customHeight="1" thickBot="1">
      <c r="A15" s="297" t="s">
        <v>327</v>
      </c>
      <c r="B15" s="298"/>
      <c r="C15" s="298"/>
      <c r="D15" s="298"/>
      <c r="E15" s="298"/>
      <c r="F15" s="298"/>
      <c r="G15" s="298"/>
      <c r="H15" s="316">
        <f>SUM(H10:H14)</f>
        <v>8031594.1899999995</v>
      </c>
      <c r="I15" s="317"/>
      <c r="J15" s="318"/>
      <c r="K15" s="317">
        <f>SUM(K10:K14)</f>
        <v>8012967.6900000004</v>
      </c>
      <c r="L15" s="317"/>
      <c r="M15" s="317"/>
      <c r="N15" s="316">
        <f>SUM(N10:N14)</f>
        <v>7875435.8099999996</v>
      </c>
      <c r="O15" s="317"/>
      <c r="P15" s="318"/>
      <c r="Q15" s="317">
        <f>SUM(Q10:Q14)</f>
        <v>9670836.1600000001</v>
      </c>
      <c r="R15" s="317"/>
      <c r="S15" s="318"/>
      <c r="T15" s="317">
        <f>SUM(T10:T14)</f>
        <v>8864120.5399999991</v>
      </c>
      <c r="U15" s="317"/>
      <c r="V15" s="318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22">
        <v>380847.46</v>
      </c>
      <c r="I16" s="323">
        <v>1521059.02</v>
      </c>
      <c r="J16" s="324">
        <v>2351270.66</v>
      </c>
      <c r="K16" s="322">
        <v>519893.09</v>
      </c>
      <c r="L16" s="323">
        <v>1659060.83</v>
      </c>
      <c r="M16" s="324">
        <v>1521059.02</v>
      </c>
      <c r="N16" s="322">
        <v>672434.32</v>
      </c>
      <c r="O16" s="323">
        <v>2230351.92</v>
      </c>
      <c r="P16" s="324">
        <v>1659060.83</v>
      </c>
      <c r="Q16" s="322">
        <v>159791.26</v>
      </c>
      <c r="R16" s="323">
        <v>2351270.66</v>
      </c>
      <c r="S16" s="324">
        <v>2230351.92</v>
      </c>
      <c r="T16" s="322">
        <v>407993.91</v>
      </c>
      <c r="U16" s="323">
        <v>2351270.66</v>
      </c>
      <c r="V16" s="324">
        <v>2230351.92</v>
      </c>
    </row>
    <row r="17" spans="1:22" ht="18.399999999999999" customHeight="1" thickBot="1">
      <c r="A17" s="304" t="s">
        <v>3</v>
      </c>
      <c r="B17" s="305"/>
      <c r="C17" s="305"/>
      <c r="D17" s="305"/>
      <c r="E17" s="305"/>
      <c r="F17" s="305"/>
      <c r="G17" s="305"/>
      <c r="H17" s="307">
        <v>0</v>
      </c>
      <c r="I17" s="308">
        <v>1192323.53</v>
      </c>
      <c r="J17" s="309">
        <v>824300.6</v>
      </c>
      <c r="K17" s="307">
        <v>700000</v>
      </c>
      <c r="L17" s="308">
        <v>4295659.8600000003</v>
      </c>
      <c r="M17" s="309">
        <v>1192323.53</v>
      </c>
      <c r="N17" s="307">
        <v>50000</v>
      </c>
      <c r="O17" s="308">
        <v>1045347.08</v>
      </c>
      <c r="P17" s="309">
        <v>4295659.8600000003</v>
      </c>
      <c r="Q17" s="307">
        <v>1435379.28</v>
      </c>
      <c r="R17" s="308">
        <v>824300.6</v>
      </c>
      <c r="S17" s="309">
        <v>1045347.08</v>
      </c>
      <c r="T17" s="307">
        <v>490973.68</v>
      </c>
      <c r="U17" s="308">
        <v>824300.6</v>
      </c>
      <c r="V17" s="309">
        <v>1045347.08</v>
      </c>
    </row>
    <row r="18" spans="1:22" ht="18.399999999999999" customHeight="1" thickBot="1">
      <c r="A18" s="310" t="s">
        <v>328</v>
      </c>
      <c r="B18" s="311"/>
      <c r="C18" s="311"/>
      <c r="D18" s="311"/>
      <c r="E18" s="311"/>
      <c r="F18" s="311"/>
      <c r="G18" s="311"/>
      <c r="H18" s="313">
        <f>SUM(H15:H17)</f>
        <v>8412441.6500000004</v>
      </c>
      <c r="I18" s="314"/>
      <c r="J18" s="315"/>
      <c r="K18" s="314">
        <f>SUM(K15:K17)</f>
        <v>9232860.7800000012</v>
      </c>
      <c r="L18" s="314"/>
      <c r="M18" s="314"/>
      <c r="N18" s="313">
        <f>SUM(N15:N17)</f>
        <v>8597870.129999999</v>
      </c>
      <c r="O18" s="314"/>
      <c r="P18" s="315"/>
      <c r="Q18" s="313">
        <f>SUM(Q15:Q17)</f>
        <v>11266006.699999999</v>
      </c>
      <c r="R18" s="314"/>
      <c r="S18" s="315"/>
      <c r="T18" s="313">
        <f>SUM(T15:T17)</f>
        <v>9763088.129999999</v>
      </c>
      <c r="U18" s="314"/>
      <c r="V18" s="315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1" t="s">
        <v>32</v>
      </c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3"/>
      <c r="U20" s="333"/>
      <c r="V20" s="334"/>
    </row>
    <row r="21" spans="1:22" ht="18.399999999999999" customHeight="1">
      <c r="A21" s="335" t="s">
        <v>2</v>
      </c>
      <c r="B21" s="335"/>
      <c r="C21" s="335"/>
      <c r="D21" s="335"/>
      <c r="E21" s="335"/>
      <c r="F21" s="335"/>
      <c r="G21" s="335"/>
      <c r="H21" s="336">
        <f>K21-1</f>
        <v>2018</v>
      </c>
      <c r="I21" s="336"/>
      <c r="J21" s="336"/>
      <c r="K21" s="336">
        <f>N21-1</f>
        <v>2019</v>
      </c>
      <c r="L21" s="336"/>
      <c r="M21" s="336"/>
      <c r="N21" s="336">
        <f>Q21-1</f>
        <v>2020</v>
      </c>
      <c r="O21" s="336"/>
      <c r="P21" s="336"/>
      <c r="Q21" s="336">
        <f>T21-1</f>
        <v>2021</v>
      </c>
      <c r="R21" s="336"/>
      <c r="S21" s="336"/>
      <c r="T21" s="336">
        <f>R2</f>
        <v>2022</v>
      </c>
      <c r="U21" s="336"/>
      <c r="V21" s="336"/>
    </row>
    <row r="22" spans="1:22" ht="18.399999999999999" customHeight="1">
      <c r="A22" s="319" t="s">
        <v>17</v>
      </c>
      <c r="B22" s="320"/>
      <c r="C22" s="320"/>
      <c r="D22" s="320"/>
      <c r="E22" s="320"/>
      <c r="F22" s="320"/>
      <c r="G22" s="321"/>
      <c r="H22" s="328">
        <v>1225308.8400000001</v>
      </c>
      <c r="I22" s="329">
        <v>373432.17</v>
      </c>
      <c r="J22" s="330">
        <v>697745.74</v>
      </c>
      <c r="K22" s="328">
        <v>764669.89</v>
      </c>
      <c r="L22" s="329">
        <v>373432.17</v>
      </c>
      <c r="M22" s="330">
        <v>697745.74</v>
      </c>
      <c r="N22" s="328">
        <v>1079100.49</v>
      </c>
      <c r="O22" s="329">
        <v>373432.17</v>
      </c>
      <c r="P22" s="330">
        <v>697745.74</v>
      </c>
      <c r="Q22" s="328">
        <v>2504446.69</v>
      </c>
      <c r="R22" s="329">
        <v>373432.17</v>
      </c>
      <c r="S22" s="330">
        <v>697745.74</v>
      </c>
      <c r="T22" s="328">
        <v>1333393.6200000001</v>
      </c>
      <c r="U22" s="329">
        <v>373432.17</v>
      </c>
      <c r="V22" s="330">
        <v>697745.74</v>
      </c>
    </row>
    <row r="23" spans="1:22" ht="18.399999999999999" customHeight="1">
      <c r="A23" s="319" t="s">
        <v>15</v>
      </c>
      <c r="B23" s="320"/>
      <c r="C23" s="320"/>
      <c r="D23" s="320"/>
      <c r="E23" s="320"/>
      <c r="F23" s="320"/>
      <c r="G23" s="321"/>
      <c r="H23" s="325">
        <v>6757659.8499999996</v>
      </c>
      <c r="I23" s="326">
        <v>12728583.199999999</v>
      </c>
      <c r="J23" s="327">
        <v>13240574.68</v>
      </c>
      <c r="K23" s="325">
        <v>6997571.2199999997</v>
      </c>
      <c r="L23" s="326">
        <v>12728583.199999999</v>
      </c>
      <c r="M23" s="327">
        <v>13240574.68</v>
      </c>
      <c r="N23" s="325">
        <v>7090417.6299999999</v>
      </c>
      <c r="O23" s="326">
        <v>12728583.199999999</v>
      </c>
      <c r="P23" s="327">
        <v>13240574.68</v>
      </c>
      <c r="Q23" s="325">
        <v>8566600.6799999997</v>
      </c>
      <c r="R23" s="326">
        <v>12728583.199999999</v>
      </c>
      <c r="S23" s="327">
        <v>13240574.68</v>
      </c>
      <c r="T23" s="325">
        <v>7575606.5199999996</v>
      </c>
      <c r="U23" s="326">
        <v>12728583.199999999</v>
      </c>
      <c r="V23" s="327">
        <v>13240574.68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21"/>
      <c r="H24" s="325">
        <v>49916.65</v>
      </c>
      <c r="I24" s="326">
        <v>548784.99</v>
      </c>
      <c r="J24" s="327">
        <v>408005.67</v>
      </c>
      <c r="K24" s="325">
        <v>50757.95</v>
      </c>
      <c r="L24" s="326">
        <v>548784.99</v>
      </c>
      <c r="M24" s="327">
        <v>408005.67</v>
      </c>
      <c r="N24" s="325">
        <v>51529.37</v>
      </c>
      <c r="O24" s="326">
        <v>548784.99</v>
      </c>
      <c r="P24" s="327">
        <v>408005.67</v>
      </c>
      <c r="Q24" s="325">
        <v>52664.52</v>
      </c>
      <c r="R24" s="326">
        <v>548784.99</v>
      </c>
      <c r="S24" s="327">
        <v>408005.67</v>
      </c>
      <c r="T24" s="325">
        <v>58530.52</v>
      </c>
      <c r="U24" s="326">
        <v>548784.99</v>
      </c>
      <c r="V24" s="327">
        <v>408005.67</v>
      </c>
    </row>
    <row r="25" spans="1:22" ht="18.399999999999999" customHeight="1" thickBot="1">
      <c r="A25" s="304" t="s">
        <v>3</v>
      </c>
      <c r="B25" s="305"/>
      <c r="C25" s="305"/>
      <c r="D25" s="305"/>
      <c r="E25" s="305"/>
      <c r="F25" s="305"/>
      <c r="G25" s="306"/>
      <c r="H25" s="307">
        <v>0</v>
      </c>
      <c r="I25" s="308">
        <v>0</v>
      </c>
      <c r="J25" s="309">
        <v>0</v>
      </c>
      <c r="K25" s="307">
        <v>150044.01</v>
      </c>
      <c r="L25" s="308">
        <v>0</v>
      </c>
      <c r="M25" s="309">
        <v>0</v>
      </c>
      <c r="N25" s="307">
        <v>0</v>
      </c>
      <c r="O25" s="308">
        <v>0</v>
      </c>
      <c r="P25" s="309">
        <v>0</v>
      </c>
      <c r="Q25" s="307">
        <v>0</v>
      </c>
      <c r="R25" s="308">
        <v>0</v>
      </c>
      <c r="S25" s="309">
        <v>0</v>
      </c>
      <c r="T25" s="307">
        <v>475086.6</v>
      </c>
      <c r="U25" s="308">
        <v>0</v>
      </c>
      <c r="V25" s="309">
        <v>0</v>
      </c>
    </row>
    <row r="26" spans="1:22" ht="18.399999999999999" customHeight="1" thickBot="1">
      <c r="A26" s="297" t="s">
        <v>327</v>
      </c>
      <c r="B26" s="298"/>
      <c r="C26" s="298"/>
      <c r="D26" s="298"/>
      <c r="E26" s="298"/>
      <c r="F26" s="298"/>
      <c r="G26" s="299"/>
      <c r="H26" s="316">
        <f>SUM(H22:H25)</f>
        <v>8032885.3399999999</v>
      </c>
      <c r="I26" s="317"/>
      <c r="J26" s="317"/>
      <c r="K26" s="316">
        <f>SUM(K22:K25)</f>
        <v>7963043.0699999994</v>
      </c>
      <c r="L26" s="317"/>
      <c r="M26" s="318"/>
      <c r="N26" s="317">
        <f>SUM(N22:N25)</f>
        <v>8221047.4900000002</v>
      </c>
      <c r="O26" s="317"/>
      <c r="P26" s="317"/>
      <c r="Q26" s="316">
        <f>SUM(Q22:Q25)</f>
        <v>11123711.889999999</v>
      </c>
      <c r="R26" s="317"/>
      <c r="S26" s="318"/>
      <c r="T26" s="316">
        <f>SUM(T22:T25)</f>
        <v>9442617.2599999998</v>
      </c>
      <c r="U26" s="317"/>
      <c r="V26" s="318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21"/>
      <c r="H27" s="322">
        <v>1935108.89</v>
      </c>
      <c r="I27" s="323">
        <v>6001218.2883333303</v>
      </c>
      <c r="J27" s="324">
        <v>5811470.0833333302</v>
      </c>
      <c r="K27" s="322">
        <v>1948784.77</v>
      </c>
      <c r="L27" s="323">
        <v>6001218.2883333303</v>
      </c>
      <c r="M27" s="324">
        <v>5811470.0833333302</v>
      </c>
      <c r="N27" s="322">
        <v>1255287.93</v>
      </c>
      <c r="O27" s="323">
        <v>6001218.2883333303</v>
      </c>
      <c r="P27" s="324">
        <v>5811470.0833333302</v>
      </c>
      <c r="Q27" s="322">
        <v>1013251.42</v>
      </c>
      <c r="R27" s="323">
        <v>6001218.2883333303</v>
      </c>
      <c r="S27" s="324">
        <v>5811470.0833333302</v>
      </c>
      <c r="T27" s="322">
        <v>1496790.86</v>
      </c>
      <c r="U27" s="323">
        <v>6001218.2883333303</v>
      </c>
      <c r="V27" s="324">
        <v>5811470.0833333302</v>
      </c>
    </row>
    <row r="28" spans="1:22" ht="18.399999999999999" customHeight="1" thickBot="1">
      <c r="A28" s="304" t="s">
        <v>3</v>
      </c>
      <c r="B28" s="305"/>
      <c r="C28" s="305"/>
      <c r="D28" s="305"/>
      <c r="E28" s="305"/>
      <c r="F28" s="305"/>
      <c r="G28" s="306"/>
      <c r="H28" s="307">
        <v>0</v>
      </c>
      <c r="I28" s="308">
        <v>0</v>
      </c>
      <c r="J28" s="309">
        <v>0</v>
      </c>
      <c r="K28" s="307">
        <v>0</v>
      </c>
      <c r="L28" s="308">
        <v>0</v>
      </c>
      <c r="M28" s="309">
        <v>0</v>
      </c>
      <c r="N28" s="307">
        <v>0</v>
      </c>
      <c r="O28" s="308">
        <v>0</v>
      </c>
      <c r="P28" s="309">
        <v>0</v>
      </c>
      <c r="Q28" s="307">
        <v>0</v>
      </c>
      <c r="R28" s="308">
        <v>0</v>
      </c>
      <c r="S28" s="309">
        <v>0</v>
      </c>
      <c r="T28" s="307">
        <v>0</v>
      </c>
      <c r="U28" s="308">
        <v>0</v>
      </c>
      <c r="V28" s="309">
        <v>0</v>
      </c>
    </row>
    <row r="29" spans="1:22" ht="18.399999999999999" customHeight="1" thickBot="1">
      <c r="A29" s="310" t="s">
        <v>328</v>
      </c>
      <c r="B29" s="311"/>
      <c r="C29" s="311"/>
      <c r="D29" s="311"/>
      <c r="E29" s="311"/>
      <c r="F29" s="311"/>
      <c r="G29" s="312"/>
      <c r="H29" s="313">
        <f>SUM(H26:H28)</f>
        <v>9967994.2300000004</v>
      </c>
      <c r="I29" s="314"/>
      <c r="J29" s="314"/>
      <c r="K29" s="313">
        <f>SUM(K26:K28)</f>
        <v>9911827.8399999999</v>
      </c>
      <c r="L29" s="314"/>
      <c r="M29" s="315"/>
      <c r="N29" s="314">
        <f>SUM(N26:N28)</f>
        <v>9476335.4199999999</v>
      </c>
      <c r="O29" s="314"/>
      <c r="P29" s="314"/>
      <c r="Q29" s="313">
        <f>SUM(Q26:Q28)</f>
        <v>12136963.309999999</v>
      </c>
      <c r="R29" s="314"/>
      <c r="S29" s="315"/>
      <c r="T29" s="313">
        <f>SUM(T26:T28)</f>
        <v>10939408.119999999</v>
      </c>
      <c r="U29" s="314"/>
      <c r="V29" s="315"/>
    </row>
    <row r="30" spans="1:22" ht="16.899999999999999" customHeight="1">
      <c r="A30" s="68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V31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LA ROCHE EN ARDENNE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83031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2022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39" t="s">
        <v>303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  <c r="U6" s="340"/>
      <c r="V6" s="340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41" t="str">
        <f>Coordonnées!$H$27</f>
        <v>Compte</v>
      </c>
      <c r="I7" s="341"/>
      <c r="J7" s="341"/>
      <c r="K7" s="341" t="str">
        <f>Coordonnées!$H$27</f>
        <v>Compte</v>
      </c>
      <c r="L7" s="341"/>
      <c r="M7" s="341"/>
      <c r="N7" s="341" t="str">
        <f>Coordonnées!$H$27</f>
        <v>Compte</v>
      </c>
      <c r="O7" s="341"/>
      <c r="P7" s="341"/>
      <c r="Q7" s="341" t="str">
        <f>Coordonnées!$H$27</f>
        <v>Compte</v>
      </c>
      <c r="R7" s="341"/>
      <c r="S7" s="341"/>
      <c r="T7" s="341" t="str">
        <f>Coordonnées!$H$27</f>
        <v>Compte</v>
      </c>
      <c r="U7" s="341"/>
      <c r="V7" s="341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42" t="s">
        <v>301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4"/>
      <c r="U8" s="344"/>
      <c r="V8" s="345"/>
    </row>
    <row r="9" spans="1:22" ht="18.399999999999999" customHeight="1">
      <c r="A9" s="335" t="s">
        <v>2</v>
      </c>
      <c r="B9" s="346"/>
      <c r="C9" s="335"/>
      <c r="D9" s="335"/>
      <c r="E9" s="335"/>
      <c r="F9" s="335"/>
      <c r="G9" s="335"/>
      <c r="H9" s="336">
        <f>K9-1</f>
        <v>2018</v>
      </c>
      <c r="I9" s="336"/>
      <c r="J9" s="336"/>
      <c r="K9" s="336">
        <f>N9-1</f>
        <v>2019</v>
      </c>
      <c r="L9" s="336"/>
      <c r="M9" s="336"/>
      <c r="N9" s="336">
        <f>Q9-1</f>
        <v>2020</v>
      </c>
      <c r="O9" s="336"/>
      <c r="P9" s="336"/>
      <c r="Q9" s="336">
        <f>T9-1</f>
        <v>2021</v>
      </c>
      <c r="R9" s="336"/>
      <c r="S9" s="336"/>
      <c r="T9" s="336">
        <f>R2</f>
        <v>2022</v>
      </c>
      <c r="U9" s="336"/>
      <c r="V9" s="336"/>
    </row>
    <row r="10" spans="1:22" ht="18.399999999999999" customHeight="1">
      <c r="A10" s="337" t="s">
        <v>15</v>
      </c>
      <c r="B10" s="338"/>
      <c r="C10" s="338"/>
      <c r="D10" s="338"/>
      <c r="E10" s="338"/>
      <c r="F10" s="338"/>
      <c r="G10" s="338"/>
      <c r="H10" s="328">
        <v>79338.78</v>
      </c>
      <c r="I10" s="329">
        <v>5512664.2599999998</v>
      </c>
      <c r="J10" s="330">
        <v>5512664.2599999998</v>
      </c>
      <c r="K10" s="328">
        <v>26217.11</v>
      </c>
      <c r="L10" s="329">
        <v>5512664.2599999998</v>
      </c>
      <c r="M10" s="330">
        <v>5512664.2599999998</v>
      </c>
      <c r="N10" s="328">
        <v>82471.210000000006</v>
      </c>
      <c r="O10" s="329">
        <v>5512664.2599999998</v>
      </c>
      <c r="P10" s="330">
        <v>5512664.2599999998</v>
      </c>
      <c r="Q10" s="328">
        <v>16409.849999999999</v>
      </c>
      <c r="R10" s="329">
        <v>5512664.2599999998</v>
      </c>
      <c r="S10" s="330">
        <v>5512664.2599999998</v>
      </c>
      <c r="T10" s="328">
        <v>26598.74</v>
      </c>
      <c r="U10" s="329">
        <v>5512664.2599999998</v>
      </c>
      <c r="V10" s="330">
        <v>5512664.2599999998</v>
      </c>
    </row>
    <row r="11" spans="1:22" ht="18.399999999999999" customHeight="1">
      <c r="A11" s="319" t="s">
        <v>304</v>
      </c>
      <c r="B11" s="320"/>
      <c r="C11" s="320"/>
      <c r="D11" s="320"/>
      <c r="E11" s="320"/>
      <c r="F11" s="320"/>
      <c r="G11" s="320"/>
      <c r="H11" s="325">
        <v>4076016.63</v>
      </c>
      <c r="I11" s="326">
        <v>2726342.74</v>
      </c>
      <c r="J11" s="327">
        <v>2726342.74</v>
      </c>
      <c r="K11" s="325">
        <v>258654.14</v>
      </c>
      <c r="L11" s="326">
        <v>2726342.74</v>
      </c>
      <c r="M11" s="327">
        <v>2726342.74</v>
      </c>
      <c r="N11" s="325">
        <v>935298.99</v>
      </c>
      <c r="O11" s="326">
        <v>2726342.74</v>
      </c>
      <c r="P11" s="327">
        <v>2726342.74</v>
      </c>
      <c r="Q11" s="325">
        <v>2032297.08</v>
      </c>
      <c r="R11" s="326">
        <v>2726342.74</v>
      </c>
      <c r="S11" s="327">
        <v>2726342.74</v>
      </c>
      <c r="T11" s="325">
        <v>654996.93000000005</v>
      </c>
      <c r="U11" s="326">
        <v>2726342.74</v>
      </c>
      <c r="V11" s="327">
        <v>2726342.74</v>
      </c>
    </row>
    <row r="12" spans="1:22" ht="18.399999999999999" customHeight="1">
      <c r="A12" s="319" t="s">
        <v>16</v>
      </c>
      <c r="B12" s="320"/>
      <c r="C12" s="320"/>
      <c r="D12" s="320"/>
      <c r="E12" s="320"/>
      <c r="F12" s="320"/>
      <c r="G12" s="320"/>
      <c r="H12" s="325">
        <v>49100</v>
      </c>
      <c r="I12" s="326">
        <v>4264832.04</v>
      </c>
      <c r="J12" s="327">
        <v>4264832.04</v>
      </c>
      <c r="K12" s="325">
        <v>50775</v>
      </c>
      <c r="L12" s="326">
        <v>4264832.04</v>
      </c>
      <c r="M12" s="327">
        <v>4264832.04</v>
      </c>
      <c r="N12" s="325">
        <v>251300</v>
      </c>
      <c r="O12" s="326">
        <v>4264832.04</v>
      </c>
      <c r="P12" s="327">
        <v>4264832.04</v>
      </c>
      <c r="Q12" s="325">
        <v>108339.67</v>
      </c>
      <c r="R12" s="326">
        <v>4264832.04</v>
      </c>
      <c r="S12" s="327">
        <v>4264832.04</v>
      </c>
      <c r="T12" s="325">
        <v>65236.160000000003</v>
      </c>
      <c r="U12" s="326">
        <v>4264832.04</v>
      </c>
      <c r="V12" s="327">
        <v>4264832.04</v>
      </c>
    </row>
    <row r="13" spans="1:22" ht="18.399999999999999" customHeight="1">
      <c r="A13" s="319" t="s">
        <v>3</v>
      </c>
      <c r="B13" s="320"/>
      <c r="C13" s="320"/>
      <c r="D13" s="320"/>
      <c r="E13" s="320"/>
      <c r="F13" s="320"/>
      <c r="G13" s="320"/>
      <c r="H13" s="325">
        <v>0</v>
      </c>
      <c r="I13" s="326">
        <v>41563.69</v>
      </c>
      <c r="J13" s="327">
        <v>41563.69</v>
      </c>
      <c r="K13" s="325">
        <v>0</v>
      </c>
      <c r="L13" s="326">
        <v>41563.69</v>
      </c>
      <c r="M13" s="327">
        <v>41563.69</v>
      </c>
      <c r="N13" s="325">
        <v>0</v>
      </c>
      <c r="O13" s="326">
        <v>41563.69</v>
      </c>
      <c r="P13" s="327">
        <v>41563.69</v>
      </c>
      <c r="Q13" s="325">
        <v>0</v>
      </c>
      <c r="R13" s="326">
        <v>41563.69</v>
      </c>
      <c r="S13" s="327">
        <v>41563.69</v>
      </c>
      <c r="T13" s="325">
        <v>0</v>
      </c>
      <c r="U13" s="326">
        <v>41563.69</v>
      </c>
      <c r="V13" s="327">
        <v>41563.69</v>
      </c>
    </row>
    <row r="14" spans="1:22" ht="18.399999999999999" customHeight="1" thickBot="1">
      <c r="A14" s="304"/>
      <c r="B14" s="305"/>
      <c r="C14" s="305"/>
      <c r="D14" s="305"/>
      <c r="E14" s="305"/>
      <c r="F14" s="305"/>
      <c r="G14" s="305"/>
      <c r="H14" s="307">
        <v>0</v>
      </c>
      <c r="I14" s="308">
        <v>0</v>
      </c>
      <c r="J14" s="309">
        <v>0</v>
      </c>
      <c r="K14" s="307">
        <v>0</v>
      </c>
      <c r="L14" s="308">
        <v>0</v>
      </c>
      <c r="M14" s="309">
        <v>0</v>
      </c>
      <c r="N14" s="307">
        <v>0</v>
      </c>
      <c r="O14" s="308">
        <v>0</v>
      </c>
      <c r="P14" s="309">
        <v>0</v>
      </c>
      <c r="Q14" s="307">
        <v>0</v>
      </c>
      <c r="R14" s="308">
        <v>0</v>
      </c>
      <c r="S14" s="309">
        <v>0</v>
      </c>
      <c r="T14" s="307">
        <v>0</v>
      </c>
      <c r="U14" s="308">
        <v>0</v>
      </c>
      <c r="V14" s="309">
        <v>0</v>
      </c>
    </row>
    <row r="15" spans="1:22" ht="18.399999999999999" customHeight="1" thickBot="1">
      <c r="A15" s="297" t="s">
        <v>327</v>
      </c>
      <c r="B15" s="298"/>
      <c r="C15" s="298"/>
      <c r="D15" s="298"/>
      <c r="E15" s="298"/>
      <c r="F15" s="298"/>
      <c r="G15" s="298"/>
      <c r="H15" s="316">
        <f>SUM(H10:H14)</f>
        <v>4204455.41</v>
      </c>
      <c r="I15" s="317"/>
      <c r="J15" s="318"/>
      <c r="K15" s="317">
        <f>SUM(K10:K14)</f>
        <v>335646.25</v>
      </c>
      <c r="L15" s="317"/>
      <c r="M15" s="317"/>
      <c r="N15" s="316">
        <f>SUM(N10:N14)</f>
        <v>1269070.2</v>
      </c>
      <c r="O15" s="317"/>
      <c r="P15" s="318"/>
      <c r="Q15" s="317">
        <f>SUM(Q10:Q14)</f>
        <v>2157046.6</v>
      </c>
      <c r="R15" s="317"/>
      <c r="S15" s="318"/>
      <c r="T15" s="317">
        <f>SUM(T10:T14)</f>
        <v>746831.83000000007</v>
      </c>
      <c r="U15" s="317"/>
      <c r="V15" s="318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22">
        <v>3351929.18</v>
      </c>
      <c r="I16" s="323">
        <v>1521059.02</v>
      </c>
      <c r="J16" s="324">
        <v>2351270.66</v>
      </c>
      <c r="K16" s="322">
        <v>4787937.2</v>
      </c>
      <c r="L16" s="323">
        <v>1659060.83</v>
      </c>
      <c r="M16" s="324">
        <v>1521059.02</v>
      </c>
      <c r="N16" s="322">
        <v>2288595.46</v>
      </c>
      <c r="O16" s="323">
        <v>2230351.92</v>
      </c>
      <c r="P16" s="324">
        <v>1659060.83</v>
      </c>
      <c r="Q16" s="322">
        <v>2023614.03</v>
      </c>
      <c r="R16" s="323">
        <v>2351270.66</v>
      </c>
      <c r="S16" s="324">
        <v>2230351.92</v>
      </c>
      <c r="T16" s="322">
        <v>1891304.16</v>
      </c>
      <c r="U16" s="323">
        <v>2351270.66</v>
      </c>
      <c r="V16" s="324">
        <v>2230351.92</v>
      </c>
    </row>
    <row r="17" spans="1:22" ht="18.399999999999999" customHeight="1" thickBot="1">
      <c r="A17" s="304" t="s">
        <v>3</v>
      </c>
      <c r="B17" s="305"/>
      <c r="C17" s="305"/>
      <c r="D17" s="305"/>
      <c r="E17" s="305"/>
      <c r="F17" s="305"/>
      <c r="G17" s="305"/>
      <c r="H17" s="307">
        <v>156149.01999999999</v>
      </c>
      <c r="I17" s="308">
        <v>1192323.53</v>
      </c>
      <c r="J17" s="309">
        <v>824300.6</v>
      </c>
      <c r="K17" s="307">
        <v>771075.44</v>
      </c>
      <c r="L17" s="308">
        <v>4295659.8600000003</v>
      </c>
      <c r="M17" s="309">
        <v>1192323.53</v>
      </c>
      <c r="N17" s="307">
        <v>147244.38</v>
      </c>
      <c r="O17" s="308">
        <v>1045347.08</v>
      </c>
      <c r="P17" s="309">
        <v>4295659.8600000003</v>
      </c>
      <c r="Q17" s="307">
        <v>1655031.65</v>
      </c>
      <c r="R17" s="308">
        <v>824300.6</v>
      </c>
      <c r="S17" s="309">
        <v>1045347.08</v>
      </c>
      <c r="T17" s="307">
        <v>1438641.27</v>
      </c>
      <c r="U17" s="308">
        <v>824300.6</v>
      </c>
      <c r="V17" s="309">
        <v>1045347.08</v>
      </c>
    </row>
    <row r="18" spans="1:22" ht="18.399999999999999" customHeight="1" thickBot="1">
      <c r="A18" s="310" t="s">
        <v>328</v>
      </c>
      <c r="B18" s="311"/>
      <c r="C18" s="311"/>
      <c r="D18" s="311"/>
      <c r="E18" s="311"/>
      <c r="F18" s="311"/>
      <c r="G18" s="311"/>
      <c r="H18" s="313">
        <f>SUM(H15:H17)</f>
        <v>7712533.6099999994</v>
      </c>
      <c r="I18" s="314"/>
      <c r="J18" s="315"/>
      <c r="K18" s="314">
        <f>SUM(K15:K17)</f>
        <v>5894658.8900000006</v>
      </c>
      <c r="L18" s="314"/>
      <c r="M18" s="314"/>
      <c r="N18" s="313">
        <f>SUM(N15:N17)</f>
        <v>3704910.04</v>
      </c>
      <c r="O18" s="314"/>
      <c r="P18" s="315"/>
      <c r="Q18" s="313">
        <f>SUM(Q15:Q17)</f>
        <v>5835692.2799999993</v>
      </c>
      <c r="R18" s="314"/>
      <c r="S18" s="315"/>
      <c r="T18" s="313">
        <f>SUM(T15:T17)</f>
        <v>4076777.2600000002</v>
      </c>
      <c r="U18" s="314"/>
      <c r="V18" s="315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1" t="s">
        <v>302</v>
      </c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3"/>
      <c r="U20" s="333"/>
      <c r="V20" s="334"/>
    </row>
    <row r="21" spans="1:22" ht="18.399999999999999" customHeight="1">
      <c r="A21" s="335" t="s">
        <v>2</v>
      </c>
      <c r="B21" s="335"/>
      <c r="C21" s="335"/>
      <c r="D21" s="335"/>
      <c r="E21" s="335"/>
      <c r="F21" s="335"/>
      <c r="G21" s="335"/>
      <c r="H21" s="336">
        <f>K21-1</f>
        <v>2018</v>
      </c>
      <c r="I21" s="336"/>
      <c r="J21" s="336"/>
      <c r="K21" s="336">
        <f>N21-1</f>
        <v>2019</v>
      </c>
      <c r="L21" s="336"/>
      <c r="M21" s="336"/>
      <c r="N21" s="336">
        <f>Q21-1</f>
        <v>2020</v>
      </c>
      <c r="O21" s="336"/>
      <c r="P21" s="336"/>
      <c r="Q21" s="336">
        <f>T21-1</f>
        <v>2021</v>
      </c>
      <c r="R21" s="336"/>
      <c r="S21" s="336"/>
      <c r="T21" s="336">
        <f>R2</f>
        <v>2022</v>
      </c>
      <c r="U21" s="336"/>
      <c r="V21" s="336"/>
    </row>
    <row r="22" spans="1:22" ht="18.399999999999999" customHeight="1">
      <c r="A22" s="337" t="s">
        <v>15</v>
      </c>
      <c r="B22" s="338"/>
      <c r="C22" s="338"/>
      <c r="D22" s="338"/>
      <c r="E22" s="338"/>
      <c r="F22" s="338"/>
      <c r="G22" s="338"/>
      <c r="H22" s="328">
        <v>43544.51</v>
      </c>
      <c r="I22" s="329">
        <v>373432.17</v>
      </c>
      <c r="J22" s="330">
        <v>697745.74</v>
      </c>
      <c r="K22" s="328">
        <v>571873.32999999996</v>
      </c>
      <c r="L22" s="329">
        <v>365967.42</v>
      </c>
      <c r="M22" s="330">
        <v>373432.17</v>
      </c>
      <c r="N22" s="328">
        <v>5000</v>
      </c>
      <c r="O22" s="329">
        <v>414709.37</v>
      </c>
      <c r="P22" s="330">
        <v>365967.42</v>
      </c>
      <c r="Q22" s="328">
        <v>258228</v>
      </c>
      <c r="R22" s="329">
        <v>697745.74</v>
      </c>
      <c r="S22" s="330">
        <v>414709.37</v>
      </c>
      <c r="T22" s="328">
        <v>700308.41</v>
      </c>
      <c r="U22" s="329">
        <v>557211.56000000006</v>
      </c>
      <c r="V22" s="330">
        <v>577850.16</v>
      </c>
    </row>
    <row r="23" spans="1:22" ht="18.399999999999999" customHeight="1">
      <c r="A23" s="319" t="s">
        <v>304</v>
      </c>
      <c r="B23" s="320"/>
      <c r="C23" s="320"/>
      <c r="D23" s="320"/>
      <c r="E23" s="320"/>
      <c r="F23" s="320"/>
      <c r="G23" s="320"/>
      <c r="H23" s="325">
        <v>11505</v>
      </c>
      <c r="I23" s="326">
        <v>12728583.199999999</v>
      </c>
      <c r="J23" s="327">
        <v>13240574.68</v>
      </c>
      <c r="K23" s="325">
        <v>69092</v>
      </c>
      <c r="L23" s="326">
        <v>12120371.99</v>
      </c>
      <c r="M23" s="327">
        <v>12728583.199999999</v>
      </c>
      <c r="N23" s="325">
        <v>660.02</v>
      </c>
      <c r="O23" s="326">
        <v>12941517.73</v>
      </c>
      <c r="P23" s="327">
        <v>12120371.99</v>
      </c>
      <c r="Q23" s="325">
        <v>1414873</v>
      </c>
      <c r="R23" s="326">
        <v>13240574.68</v>
      </c>
      <c r="S23" s="327">
        <v>12941517.73</v>
      </c>
      <c r="T23" s="325">
        <v>670727.80000000005</v>
      </c>
      <c r="U23" s="326">
        <v>13289626.9983333</v>
      </c>
      <c r="V23" s="327">
        <v>13396094.2633333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20"/>
      <c r="H24" s="325">
        <v>624082</v>
      </c>
      <c r="I24" s="326">
        <v>548784.99</v>
      </c>
      <c r="J24" s="327">
        <v>408005.67</v>
      </c>
      <c r="K24" s="325">
        <v>0</v>
      </c>
      <c r="L24" s="326">
        <v>536819.05000000005</v>
      </c>
      <c r="M24" s="327">
        <v>548784.99</v>
      </c>
      <c r="N24" s="325">
        <v>0</v>
      </c>
      <c r="O24" s="326">
        <v>344975.81</v>
      </c>
      <c r="P24" s="327">
        <v>536819.05000000005</v>
      </c>
      <c r="Q24" s="325">
        <v>530156.34</v>
      </c>
      <c r="R24" s="326">
        <v>408005.67</v>
      </c>
      <c r="S24" s="327">
        <v>344975.81</v>
      </c>
      <c r="T24" s="325">
        <v>13861.16</v>
      </c>
      <c r="U24" s="326">
        <v>128208.38666666699</v>
      </c>
      <c r="V24" s="327">
        <v>26303.796666666702</v>
      </c>
    </row>
    <row r="25" spans="1:22" ht="18.399999999999999" customHeight="1" thickBot="1">
      <c r="A25" s="319" t="s">
        <v>3</v>
      </c>
      <c r="B25" s="320"/>
      <c r="C25" s="320"/>
      <c r="D25" s="320"/>
      <c r="E25" s="320"/>
      <c r="F25" s="320"/>
      <c r="G25" s="320"/>
      <c r="H25" s="307">
        <v>0</v>
      </c>
      <c r="I25" s="308">
        <v>0</v>
      </c>
      <c r="J25" s="309">
        <v>0</v>
      </c>
      <c r="K25" s="307">
        <v>0</v>
      </c>
      <c r="L25" s="308">
        <v>0</v>
      </c>
      <c r="M25" s="309">
        <v>0</v>
      </c>
      <c r="N25" s="307">
        <v>0</v>
      </c>
      <c r="O25" s="308">
        <v>0</v>
      </c>
      <c r="P25" s="309">
        <v>0</v>
      </c>
      <c r="Q25" s="307">
        <v>0</v>
      </c>
      <c r="R25" s="308">
        <v>0</v>
      </c>
      <c r="S25" s="309">
        <v>0</v>
      </c>
      <c r="T25" s="307">
        <v>0</v>
      </c>
      <c r="U25" s="308">
        <v>0</v>
      </c>
      <c r="V25" s="309">
        <v>0</v>
      </c>
    </row>
    <row r="26" spans="1:22" ht="18.399999999999999" customHeight="1" thickBot="1">
      <c r="A26" s="297" t="s">
        <v>327</v>
      </c>
      <c r="B26" s="298"/>
      <c r="C26" s="298"/>
      <c r="D26" s="298"/>
      <c r="E26" s="298"/>
      <c r="F26" s="298"/>
      <c r="G26" s="299"/>
      <c r="H26" s="316">
        <f>SUM(H22:H25)</f>
        <v>679131.51</v>
      </c>
      <c r="I26" s="317"/>
      <c r="J26" s="317"/>
      <c r="K26" s="316">
        <f>SUM(K22:K25)</f>
        <v>640965.32999999996</v>
      </c>
      <c r="L26" s="317"/>
      <c r="M26" s="318"/>
      <c r="N26" s="317">
        <f>SUM(N22:N25)</f>
        <v>5660.02</v>
      </c>
      <c r="O26" s="317"/>
      <c r="P26" s="317"/>
      <c r="Q26" s="316">
        <f>SUM(Q22:Q25)</f>
        <v>2203257.34</v>
      </c>
      <c r="R26" s="317"/>
      <c r="S26" s="318"/>
      <c r="T26" s="316">
        <f>SUM(T22:T25)</f>
        <v>1384897.3699999999</v>
      </c>
      <c r="U26" s="317"/>
      <c r="V26" s="318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21"/>
      <c r="H27" s="322">
        <v>3472477.04</v>
      </c>
      <c r="I27" s="323"/>
      <c r="J27" s="324"/>
      <c r="K27" s="322">
        <v>3156409.32</v>
      </c>
      <c r="L27" s="323">
        <v>10122961.629999999</v>
      </c>
      <c r="M27" s="324">
        <v>6628334.5600000005</v>
      </c>
      <c r="N27" s="322">
        <v>1994851.6</v>
      </c>
      <c r="O27" s="323">
        <v>6248838.1500000004</v>
      </c>
      <c r="P27" s="324">
        <v>10122961.629999999</v>
      </c>
      <c r="Q27" s="322">
        <v>1802960.18</v>
      </c>
      <c r="R27" s="323">
        <v>6834216</v>
      </c>
      <c r="S27" s="324">
        <v>6248838.1500000004</v>
      </c>
      <c r="T27" s="322">
        <v>1800869.07</v>
      </c>
      <c r="U27" s="323">
        <v>6001218.2883333303</v>
      </c>
      <c r="V27" s="324">
        <v>5811470.0833333302</v>
      </c>
    </row>
    <row r="28" spans="1:22" ht="18.399999999999999" customHeight="1" thickBot="1">
      <c r="A28" s="304" t="s">
        <v>3</v>
      </c>
      <c r="B28" s="305"/>
      <c r="C28" s="305"/>
      <c r="D28" s="305"/>
      <c r="E28" s="305"/>
      <c r="F28" s="305"/>
      <c r="G28" s="306"/>
      <c r="H28" s="307">
        <v>1040925.06</v>
      </c>
      <c r="I28" s="308">
        <v>0</v>
      </c>
      <c r="J28" s="309">
        <v>0</v>
      </c>
      <c r="K28" s="307">
        <v>575214.24</v>
      </c>
      <c r="L28" s="308">
        <v>0</v>
      </c>
      <c r="M28" s="309">
        <v>0</v>
      </c>
      <c r="N28" s="307">
        <v>915260.45</v>
      </c>
      <c r="O28" s="308">
        <v>0</v>
      </c>
      <c r="P28" s="309">
        <v>0</v>
      </c>
      <c r="Q28" s="307">
        <v>1068396.2</v>
      </c>
      <c r="R28" s="308">
        <v>0</v>
      </c>
      <c r="S28" s="309">
        <v>0</v>
      </c>
      <c r="T28" s="307">
        <v>791682.45</v>
      </c>
      <c r="U28" s="308">
        <v>0</v>
      </c>
      <c r="V28" s="309">
        <v>0</v>
      </c>
    </row>
    <row r="29" spans="1:22" ht="18.399999999999999" customHeight="1" thickBot="1">
      <c r="A29" s="310" t="s">
        <v>328</v>
      </c>
      <c r="B29" s="311"/>
      <c r="C29" s="311"/>
      <c r="D29" s="311"/>
      <c r="E29" s="311"/>
      <c r="F29" s="311"/>
      <c r="G29" s="312"/>
      <c r="H29" s="313">
        <f>SUM(H26:H28)</f>
        <v>5192533.6099999994</v>
      </c>
      <c r="I29" s="314"/>
      <c r="J29" s="314"/>
      <c r="K29" s="313">
        <f>SUM(K26:K28)</f>
        <v>4372588.8899999997</v>
      </c>
      <c r="L29" s="314"/>
      <c r="M29" s="315"/>
      <c r="N29" s="314">
        <f>SUM(N26:N28)</f>
        <v>2915772.0700000003</v>
      </c>
      <c r="O29" s="314"/>
      <c r="P29" s="314"/>
      <c r="Q29" s="313">
        <f>SUM(Q26:Q28)</f>
        <v>5074613.72</v>
      </c>
      <c r="R29" s="314"/>
      <c r="S29" s="315"/>
      <c r="T29" s="313">
        <f>SUM(T26:T28)</f>
        <v>3977448.8899999997</v>
      </c>
      <c r="U29" s="314"/>
      <c r="V29" s="315"/>
    </row>
    <row r="30" spans="1:22" ht="16.899999999999999" customHeight="1">
      <c r="A30" s="66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LA ROCHE EN ARDENNE</v>
      </c>
      <c r="H1" s="244"/>
      <c r="I1" s="158" t="s">
        <v>296</v>
      </c>
      <c r="J1" s="178">
        <f>Coordonnées!R1</f>
        <v>83031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2022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1" t="s">
        <v>329</v>
      </c>
      <c r="F5" s="362"/>
      <c r="G5" s="362"/>
      <c r="H5" s="362"/>
      <c r="I5" s="362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2018</v>
      </c>
      <c r="F7" s="160">
        <f>G7-1</f>
        <v>2019</v>
      </c>
      <c r="G7" s="160">
        <f>H7-1</f>
        <v>2020</v>
      </c>
      <c r="H7" s="160">
        <f>I7-1</f>
        <v>2021</v>
      </c>
      <c r="I7" s="160">
        <f>J2</f>
        <v>2022</v>
      </c>
    </row>
    <row r="8" spans="1:10" ht="30" customHeight="1">
      <c r="A8" s="347" t="s">
        <v>38</v>
      </c>
      <c r="B8" s="348"/>
      <c r="C8" s="348"/>
      <c r="D8" s="349"/>
      <c r="E8" s="220">
        <v>78695.199999999997</v>
      </c>
      <c r="F8" s="220">
        <v>875811.75</v>
      </c>
      <c r="G8" s="220">
        <v>228403.83</v>
      </c>
      <c r="H8" s="220">
        <v>1678935.03</v>
      </c>
      <c r="I8" s="220">
        <v>999709.25</v>
      </c>
    </row>
    <row r="9" spans="1:10" ht="30" customHeight="1">
      <c r="A9" s="350" t="s">
        <v>19</v>
      </c>
      <c r="B9" s="351"/>
      <c r="C9" s="351"/>
      <c r="D9" s="352"/>
      <c r="E9" s="220">
        <v>1792981.01</v>
      </c>
      <c r="F9" s="220">
        <v>1783302.68</v>
      </c>
      <c r="G9" s="220">
        <v>1795137.25</v>
      </c>
      <c r="H9" s="220">
        <v>2721345.94</v>
      </c>
      <c r="I9" s="220">
        <v>2088771.49</v>
      </c>
    </row>
    <row r="10" spans="1:10" ht="30" customHeight="1">
      <c r="A10" s="350" t="s">
        <v>20</v>
      </c>
      <c r="B10" s="351"/>
      <c r="C10" s="351"/>
      <c r="D10" s="352"/>
      <c r="E10" s="220">
        <v>593001.35</v>
      </c>
      <c r="F10" s="220">
        <v>633526.01</v>
      </c>
      <c r="G10" s="220">
        <v>610048.68999999994</v>
      </c>
      <c r="H10" s="220">
        <v>595090.68999999994</v>
      </c>
      <c r="I10" s="220">
        <v>612509</v>
      </c>
    </row>
    <row r="11" spans="1:10" ht="30" customHeight="1">
      <c r="A11" s="350" t="s">
        <v>21</v>
      </c>
      <c r="B11" s="351"/>
      <c r="C11" s="351"/>
      <c r="D11" s="352"/>
      <c r="E11" s="220">
        <v>2042175.13</v>
      </c>
      <c r="F11" s="220">
        <v>2071402.54</v>
      </c>
      <c r="G11" s="220">
        <v>2056009.33</v>
      </c>
      <c r="H11" s="220">
        <v>2044677.89</v>
      </c>
      <c r="I11" s="220">
        <v>2270488.75</v>
      </c>
    </row>
    <row r="12" spans="1:10" ht="30" customHeight="1">
      <c r="A12" s="350" t="s">
        <v>29</v>
      </c>
      <c r="B12" s="351"/>
      <c r="C12" s="351"/>
      <c r="D12" s="352"/>
      <c r="E12" s="220">
        <v>145568.01999999999</v>
      </c>
      <c r="F12" s="220">
        <v>132601.14000000001</v>
      </c>
      <c r="G12" s="220">
        <v>123096.71</v>
      </c>
      <c r="H12" s="220">
        <v>137914.62</v>
      </c>
      <c r="I12" s="220">
        <v>133135.89000000001</v>
      </c>
    </row>
    <row r="13" spans="1:10" ht="30" customHeight="1">
      <c r="A13" s="350" t="s">
        <v>22</v>
      </c>
      <c r="B13" s="351"/>
      <c r="C13" s="351"/>
      <c r="D13" s="352"/>
      <c r="E13" s="220">
        <v>488373.29</v>
      </c>
      <c r="F13" s="220">
        <v>335647.54</v>
      </c>
      <c r="G13" s="220">
        <v>320003.78000000003</v>
      </c>
      <c r="H13" s="220">
        <v>346792.63</v>
      </c>
      <c r="I13" s="220">
        <v>287542.71999999997</v>
      </c>
    </row>
    <row r="14" spans="1:10" ht="30" customHeight="1">
      <c r="A14" s="350" t="s">
        <v>23</v>
      </c>
      <c r="B14" s="351"/>
      <c r="C14" s="351"/>
      <c r="D14" s="352"/>
      <c r="E14" s="220">
        <v>253713.27</v>
      </c>
      <c r="F14" s="220">
        <v>287128.24</v>
      </c>
      <c r="G14" s="220">
        <v>265851.21000000002</v>
      </c>
      <c r="H14" s="220">
        <v>319908.17</v>
      </c>
      <c r="I14" s="220">
        <v>403194.33</v>
      </c>
    </row>
    <row r="15" spans="1:10" ht="30" customHeight="1">
      <c r="A15" s="350" t="s">
        <v>24</v>
      </c>
      <c r="B15" s="351"/>
      <c r="C15" s="351"/>
      <c r="D15" s="352"/>
      <c r="E15" s="220">
        <v>833436.71</v>
      </c>
      <c r="F15" s="220">
        <v>753154.43</v>
      </c>
      <c r="G15" s="220">
        <v>865582.6</v>
      </c>
      <c r="H15" s="220">
        <v>651903.63</v>
      </c>
      <c r="I15" s="220">
        <v>853309.4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180929.75</v>
      </c>
      <c r="F17" s="220">
        <v>226741.33</v>
      </c>
      <c r="G17" s="220">
        <v>200723.26</v>
      </c>
      <c r="H17" s="220">
        <v>193785.69</v>
      </c>
      <c r="I17" s="220">
        <v>153302.65</v>
      </c>
    </row>
    <row r="18" spans="1:9" ht="30" customHeight="1">
      <c r="A18" s="350" t="s">
        <v>25</v>
      </c>
      <c r="B18" s="351"/>
      <c r="C18" s="351"/>
      <c r="D18" s="352"/>
      <c r="E18" s="220">
        <v>734644.67</v>
      </c>
      <c r="F18" s="220">
        <v>732221.23</v>
      </c>
      <c r="G18" s="220">
        <v>656516.48</v>
      </c>
      <c r="H18" s="220">
        <v>719489.04</v>
      </c>
      <c r="I18" s="220">
        <v>678271.43</v>
      </c>
    </row>
    <row r="19" spans="1:9" ht="30" customHeight="1">
      <c r="A19" s="355" t="s">
        <v>26</v>
      </c>
      <c r="B19" s="356"/>
      <c r="C19" s="356"/>
      <c r="D19" s="357"/>
      <c r="E19" s="220">
        <v>878884.16</v>
      </c>
      <c r="F19" s="220">
        <v>871739.78</v>
      </c>
      <c r="G19" s="220">
        <v>794362.14</v>
      </c>
      <c r="H19" s="220">
        <v>1686668.17</v>
      </c>
      <c r="I19" s="220">
        <v>866120.87</v>
      </c>
    </row>
    <row r="20" spans="1:9" ht="30" customHeight="1">
      <c r="A20" s="350" t="s">
        <v>27</v>
      </c>
      <c r="B20" s="351"/>
      <c r="C20" s="351"/>
      <c r="D20" s="352"/>
      <c r="E20" s="220">
        <v>1341.76</v>
      </c>
      <c r="F20" s="220">
        <v>1362.24</v>
      </c>
      <c r="G20" s="220">
        <v>1384.02</v>
      </c>
      <c r="H20" s="220">
        <v>1386.66</v>
      </c>
      <c r="I20" s="220">
        <v>1472.45</v>
      </c>
    </row>
    <row r="21" spans="1:9" ht="30" customHeight="1">
      <c r="A21" s="358" t="s">
        <v>28</v>
      </c>
      <c r="B21" s="359"/>
      <c r="C21" s="359"/>
      <c r="D21" s="360"/>
      <c r="E21" s="220">
        <v>7849.87</v>
      </c>
      <c r="F21" s="220">
        <v>8328.7800000000007</v>
      </c>
      <c r="G21" s="220">
        <v>8316.51</v>
      </c>
      <c r="H21" s="220">
        <v>8317.2800000000007</v>
      </c>
      <c r="I21" s="220">
        <v>7265.99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LA ROCHE EN ARDENNE</v>
      </c>
      <c r="H1" s="244"/>
      <c r="I1" s="158" t="s">
        <v>296</v>
      </c>
      <c r="J1" s="178">
        <f>Coordonnées!R1</f>
        <v>83031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2022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3" t="s">
        <v>330</v>
      </c>
      <c r="F5" s="364"/>
      <c r="G5" s="364"/>
      <c r="H5" s="364"/>
      <c r="I5" s="364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2018</v>
      </c>
      <c r="F7" s="160">
        <f>G7-1</f>
        <v>2019</v>
      </c>
      <c r="G7" s="160">
        <f>H7-1</f>
        <v>2020</v>
      </c>
      <c r="H7" s="160">
        <f>I7-1</f>
        <v>2021</v>
      </c>
      <c r="I7" s="160">
        <f>J2</f>
        <v>2022</v>
      </c>
    </row>
    <row r="8" spans="1:10" ht="30" customHeight="1">
      <c r="A8" s="347" t="s">
        <v>38</v>
      </c>
      <c r="B8" s="348"/>
      <c r="C8" s="348"/>
      <c r="D8" s="349"/>
      <c r="E8" s="220">
        <v>8033884.5</v>
      </c>
      <c r="F8" s="220">
        <v>8129965.79</v>
      </c>
      <c r="G8" s="220">
        <v>7564830.8300000001</v>
      </c>
      <c r="H8" s="220">
        <v>6851762.6699999999</v>
      </c>
      <c r="I8" s="220">
        <v>8451602.0899999999</v>
      </c>
    </row>
    <row r="9" spans="1:10" ht="30" customHeight="1">
      <c r="A9" s="350" t="s">
        <v>19</v>
      </c>
      <c r="B9" s="351"/>
      <c r="C9" s="351"/>
      <c r="D9" s="352"/>
      <c r="E9" s="220">
        <v>312438.06</v>
      </c>
      <c r="F9" s="220">
        <v>355423.24</v>
      </c>
      <c r="G9" s="220">
        <v>343161.75</v>
      </c>
      <c r="H9" s="220">
        <v>1318171.4099999999</v>
      </c>
      <c r="I9" s="220">
        <v>251572.25</v>
      </c>
    </row>
    <row r="10" spans="1:10" ht="30" customHeight="1">
      <c r="A10" s="350" t="s">
        <v>20</v>
      </c>
      <c r="B10" s="351"/>
      <c r="C10" s="351"/>
      <c r="D10" s="352"/>
      <c r="E10" s="220">
        <v>0</v>
      </c>
      <c r="F10" s="220">
        <v>16888.22</v>
      </c>
      <c r="G10" s="220">
        <v>3377.64</v>
      </c>
      <c r="H10" s="220">
        <v>0</v>
      </c>
      <c r="I10" s="220">
        <v>0</v>
      </c>
    </row>
    <row r="11" spans="1:10" ht="30" customHeight="1">
      <c r="A11" s="350" t="s">
        <v>21</v>
      </c>
      <c r="B11" s="351"/>
      <c r="C11" s="351"/>
      <c r="D11" s="352"/>
      <c r="E11" s="220">
        <v>234945.07</v>
      </c>
      <c r="F11" s="220">
        <v>268336.73</v>
      </c>
      <c r="G11" s="220">
        <v>216477.16</v>
      </c>
      <c r="H11" s="220">
        <v>257392.87</v>
      </c>
      <c r="I11" s="220">
        <v>76583.08</v>
      </c>
    </row>
    <row r="12" spans="1:10" ht="30" customHeight="1">
      <c r="A12" s="350" t="s">
        <v>29</v>
      </c>
      <c r="B12" s="351"/>
      <c r="C12" s="351"/>
      <c r="D12" s="352"/>
      <c r="E12" s="220">
        <v>129316.99</v>
      </c>
      <c r="F12" s="220">
        <v>129265.25</v>
      </c>
      <c r="G12" s="220">
        <v>130087.37</v>
      </c>
      <c r="H12" s="220">
        <v>128656.92</v>
      </c>
      <c r="I12" s="220">
        <v>137792.71</v>
      </c>
    </row>
    <row r="13" spans="1:10" ht="30" customHeight="1">
      <c r="A13" s="350" t="s">
        <v>22</v>
      </c>
      <c r="B13" s="351"/>
      <c r="C13" s="351"/>
      <c r="D13" s="352"/>
      <c r="E13" s="220">
        <v>983791.12</v>
      </c>
      <c r="F13" s="220">
        <v>618401.46</v>
      </c>
      <c r="G13" s="220">
        <v>893692.28</v>
      </c>
      <c r="H13" s="220">
        <v>2264180.92</v>
      </c>
      <c r="I13" s="220">
        <v>1081814.8999999999</v>
      </c>
    </row>
    <row r="14" spans="1:10" ht="30" customHeight="1">
      <c r="A14" s="350" t="s">
        <v>23</v>
      </c>
      <c r="B14" s="351"/>
      <c r="C14" s="351"/>
      <c r="D14" s="352"/>
      <c r="E14" s="220">
        <v>115584.06</v>
      </c>
      <c r="F14" s="220">
        <v>137022.67000000001</v>
      </c>
      <c r="G14" s="220">
        <v>152389</v>
      </c>
      <c r="H14" s="220">
        <v>197514.52</v>
      </c>
      <c r="I14" s="220">
        <v>153127.81</v>
      </c>
    </row>
    <row r="15" spans="1:10" ht="30" customHeight="1">
      <c r="A15" s="350" t="s">
        <v>24</v>
      </c>
      <c r="B15" s="351"/>
      <c r="C15" s="351"/>
      <c r="D15" s="352"/>
      <c r="E15" s="220">
        <v>125664.99</v>
      </c>
      <c r="F15" s="220">
        <v>121217.98</v>
      </c>
      <c r="G15" s="220">
        <v>134268.21</v>
      </c>
      <c r="H15" s="220">
        <v>155794.51</v>
      </c>
      <c r="I15" s="220">
        <v>66115.929999999993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0</v>
      </c>
      <c r="F17" s="220">
        <v>0</v>
      </c>
      <c r="G17" s="220">
        <v>0</v>
      </c>
      <c r="H17" s="220">
        <v>0</v>
      </c>
      <c r="I17" s="220">
        <v>0</v>
      </c>
    </row>
    <row r="18" spans="1:9" ht="30" customHeight="1">
      <c r="A18" s="350" t="s">
        <v>25</v>
      </c>
      <c r="B18" s="351"/>
      <c r="C18" s="351"/>
      <c r="D18" s="352"/>
      <c r="E18" s="220">
        <v>228.9</v>
      </c>
      <c r="F18" s="220">
        <v>242.5</v>
      </c>
      <c r="G18" s="220">
        <v>0</v>
      </c>
      <c r="H18" s="220">
        <v>0</v>
      </c>
      <c r="I18" s="220">
        <v>8462.4</v>
      </c>
    </row>
    <row r="19" spans="1:9" ht="30" customHeight="1">
      <c r="A19" s="355" t="s">
        <v>26</v>
      </c>
      <c r="B19" s="356"/>
      <c r="C19" s="356"/>
      <c r="D19" s="357"/>
      <c r="E19" s="220">
        <v>16886.03</v>
      </c>
      <c r="F19" s="220">
        <v>11530.34</v>
      </c>
      <c r="G19" s="220">
        <v>26758.18</v>
      </c>
      <c r="H19" s="220">
        <v>952427.56</v>
      </c>
      <c r="I19" s="220">
        <v>481368.79</v>
      </c>
    </row>
    <row r="20" spans="1:9" ht="30" customHeight="1">
      <c r="A20" s="350" t="s">
        <v>27</v>
      </c>
      <c r="B20" s="351"/>
      <c r="C20" s="351"/>
      <c r="D20" s="352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8" t="s">
        <v>28</v>
      </c>
      <c r="B21" s="359"/>
      <c r="C21" s="359"/>
      <c r="D21" s="360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LA ROCHE EN ARDENNE</v>
      </c>
      <c r="H1" s="244"/>
      <c r="I1" s="158" t="s">
        <v>296</v>
      </c>
      <c r="J1" s="178">
        <f>Coordonnées!R1</f>
        <v>83031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2022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5" t="s">
        <v>331</v>
      </c>
      <c r="F5" s="366"/>
      <c r="G5" s="366"/>
      <c r="H5" s="366"/>
      <c r="I5" s="366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2018</v>
      </c>
      <c r="F7" s="160">
        <f>G7-1</f>
        <v>2019</v>
      </c>
      <c r="G7" s="160">
        <f>H7-1</f>
        <v>2020</v>
      </c>
      <c r="H7" s="160">
        <f>I7-1</f>
        <v>2021</v>
      </c>
      <c r="I7" s="160">
        <f>J2</f>
        <v>2022</v>
      </c>
    </row>
    <row r="8" spans="1:10" ht="30" customHeight="1">
      <c r="A8" s="347" t="s">
        <v>38</v>
      </c>
      <c r="B8" s="348"/>
      <c r="C8" s="348"/>
      <c r="D8" s="349"/>
      <c r="E8" s="220">
        <v>215777.9</v>
      </c>
      <c r="F8" s="220">
        <v>771075.44</v>
      </c>
      <c r="G8" s="220">
        <v>206873.26</v>
      </c>
      <c r="H8" s="220">
        <v>1727249.31</v>
      </c>
      <c r="I8" s="220">
        <v>1438641.27</v>
      </c>
    </row>
    <row r="9" spans="1:10" ht="30" customHeight="1">
      <c r="A9" s="350" t="s">
        <v>19</v>
      </c>
      <c r="B9" s="351"/>
      <c r="C9" s="351"/>
      <c r="D9" s="352"/>
      <c r="E9" s="220">
        <v>245609.82</v>
      </c>
      <c r="F9" s="220">
        <v>46121.52</v>
      </c>
      <c r="G9" s="220">
        <v>305880.36</v>
      </c>
      <c r="H9" s="220">
        <v>48689.83</v>
      </c>
      <c r="I9" s="220">
        <v>401514.96</v>
      </c>
    </row>
    <row r="10" spans="1:10" ht="30" customHeight="1">
      <c r="A10" s="350" t="s">
        <v>20</v>
      </c>
      <c r="B10" s="351"/>
      <c r="C10" s="351"/>
      <c r="D10" s="352"/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50" t="s">
        <v>21</v>
      </c>
      <c r="B11" s="351"/>
      <c r="C11" s="351"/>
      <c r="D11" s="352"/>
      <c r="E11" s="220">
        <v>3516730.82</v>
      </c>
      <c r="F11" s="220">
        <v>113629.67</v>
      </c>
      <c r="G11" s="220">
        <v>414228.69</v>
      </c>
      <c r="H11" s="220">
        <v>1195338.5</v>
      </c>
      <c r="I11" s="220">
        <v>227179.01</v>
      </c>
    </row>
    <row r="12" spans="1:10" ht="30" customHeight="1">
      <c r="A12" s="350" t="s">
        <v>29</v>
      </c>
      <c r="B12" s="351"/>
      <c r="C12" s="351"/>
      <c r="D12" s="352"/>
      <c r="E12" s="220">
        <v>36300</v>
      </c>
      <c r="F12" s="220">
        <v>0</v>
      </c>
      <c r="G12" s="220">
        <v>0</v>
      </c>
      <c r="H12" s="220">
        <v>129156.39</v>
      </c>
      <c r="I12" s="220">
        <v>0</v>
      </c>
    </row>
    <row r="13" spans="1:10" ht="30" customHeight="1">
      <c r="A13" s="350" t="s">
        <v>22</v>
      </c>
      <c r="B13" s="351"/>
      <c r="C13" s="351"/>
      <c r="D13" s="352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50" t="s">
        <v>23</v>
      </c>
      <c r="B14" s="351"/>
      <c r="C14" s="351"/>
      <c r="D14" s="352"/>
      <c r="E14" s="220">
        <v>48028.77</v>
      </c>
      <c r="F14" s="220">
        <v>94002.45</v>
      </c>
      <c r="G14" s="220">
        <v>179501.61</v>
      </c>
      <c r="H14" s="220">
        <v>643934.37</v>
      </c>
      <c r="I14" s="220">
        <v>30238.66</v>
      </c>
    </row>
    <row r="15" spans="1:10" ht="30" customHeight="1">
      <c r="A15" s="350" t="s">
        <v>24</v>
      </c>
      <c r="B15" s="351"/>
      <c r="C15" s="351"/>
      <c r="D15" s="352"/>
      <c r="E15" s="220">
        <v>62895.3</v>
      </c>
      <c r="F15" s="220">
        <v>0</v>
      </c>
      <c r="G15" s="220">
        <v>229430.59</v>
      </c>
      <c r="H15" s="220">
        <v>10000</v>
      </c>
      <c r="I15" s="220">
        <v>13861.16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127467.32</v>
      </c>
      <c r="F17" s="220">
        <v>26217.11</v>
      </c>
      <c r="G17" s="220">
        <v>21325.82</v>
      </c>
      <c r="H17" s="220">
        <v>6370.35</v>
      </c>
      <c r="I17" s="220">
        <v>8710.08</v>
      </c>
    </row>
    <row r="18" spans="1:9" ht="30" customHeight="1">
      <c r="A18" s="350" t="s">
        <v>25</v>
      </c>
      <c r="B18" s="351"/>
      <c r="C18" s="351"/>
      <c r="D18" s="352"/>
      <c r="E18" s="220">
        <v>0</v>
      </c>
      <c r="F18" s="220">
        <v>0</v>
      </c>
      <c r="G18" s="220">
        <v>0</v>
      </c>
      <c r="H18" s="220">
        <v>0</v>
      </c>
      <c r="I18" s="220">
        <v>0</v>
      </c>
    </row>
    <row r="19" spans="1:9" ht="30" customHeight="1">
      <c r="A19" s="355" t="s">
        <v>26</v>
      </c>
      <c r="B19" s="356"/>
      <c r="C19" s="356"/>
      <c r="D19" s="357"/>
      <c r="E19" s="220">
        <v>67794.5</v>
      </c>
      <c r="F19" s="220">
        <v>55675.5</v>
      </c>
      <c r="G19" s="220">
        <v>59074.25</v>
      </c>
      <c r="H19" s="220">
        <v>51300</v>
      </c>
      <c r="I19" s="220">
        <v>65327.96</v>
      </c>
    </row>
    <row r="20" spans="1:9" ht="30" customHeight="1">
      <c r="A20" s="350" t="s">
        <v>27</v>
      </c>
      <c r="B20" s="351"/>
      <c r="C20" s="351"/>
      <c r="D20" s="352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8" t="s">
        <v>28</v>
      </c>
      <c r="B21" s="359"/>
      <c r="C21" s="359"/>
      <c r="D21" s="360"/>
      <c r="E21" s="220">
        <v>40000</v>
      </c>
      <c r="F21" s="220">
        <v>0</v>
      </c>
      <c r="G21" s="220">
        <v>0</v>
      </c>
      <c r="H21" s="220">
        <v>39.5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LA ROCHE EN ARDENNE</v>
      </c>
      <c r="H1" s="244"/>
      <c r="I1" s="158" t="s">
        <v>296</v>
      </c>
      <c r="J1" s="178">
        <f>Coordonnées!R1</f>
        <v>83031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2022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7" t="s">
        <v>332</v>
      </c>
      <c r="F5" s="368"/>
      <c r="G5" s="368"/>
      <c r="H5" s="368"/>
      <c r="I5" s="368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2018</v>
      </c>
      <c r="F7" s="160">
        <f>G7-1</f>
        <v>2019</v>
      </c>
      <c r="G7" s="160">
        <f>H7-1</f>
        <v>2020</v>
      </c>
      <c r="H7" s="160">
        <f>I7-1</f>
        <v>2021</v>
      </c>
      <c r="I7" s="160">
        <f>J2</f>
        <v>2022</v>
      </c>
    </row>
    <row r="8" spans="1:10" ht="30" customHeight="1">
      <c r="A8" s="347" t="s">
        <v>38</v>
      </c>
      <c r="B8" s="348"/>
      <c r="C8" s="348"/>
      <c r="D8" s="349"/>
      <c r="E8" s="220">
        <v>3204620.98</v>
      </c>
      <c r="F8" s="220">
        <v>3293506.89</v>
      </c>
      <c r="G8" s="220">
        <v>1787851.38</v>
      </c>
      <c r="H8" s="220">
        <v>2340148.1800000002</v>
      </c>
      <c r="I8" s="220">
        <v>2521992.7400000002</v>
      </c>
    </row>
    <row r="9" spans="1:10" ht="30" customHeight="1">
      <c r="A9" s="350" t="s">
        <v>19</v>
      </c>
      <c r="B9" s="351"/>
      <c r="C9" s="351"/>
      <c r="D9" s="352"/>
      <c r="E9" s="220">
        <v>30505.01</v>
      </c>
      <c r="F9" s="220">
        <v>54990</v>
      </c>
      <c r="G9" s="220">
        <v>660</v>
      </c>
      <c r="H9" s="220">
        <v>1414823</v>
      </c>
      <c r="I9" s="220">
        <v>671717.8</v>
      </c>
    </row>
    <row r="10" spans="1:10" ht="30" customHeight="1">
      <c r="A10" s="350" t="s">
        <v>20</v>
      </c>
      <c r="B10" s="351"/>
      <c r="C10" s="351"/>
      <c r="D10" s="352"/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50" t="s">
        <v>21</v>
      </c>
      <c r="B11" s="351"/>
      <c r="C11" s="351"/>
      <c r="D11" s="352"/>
      <c r="E11" s="220">
        <v>630082</v>
      </c>
      <c r="F11" s="220">
        <v>24092</v>
      </c>
      <c r="G11" s="220">
        <v>0.02</v>
      </c>
      <c r="H11" s="220">
        <v>731394.67</v>
      </c>
      <c r="I11" s="220">
        <v>148439.81</v>
      </c>
    </row>
    <row r="12" spans="1:10" ht="30" customHeight="1">
      <c r="A12" s="350" t="s">
        <v>29</v>
      </c>
      <c r="B12" s="351"/>
      <c r="C12" s="351"/>
      <c r="D12" s="352"/>
      <c r="E12" s="220">
        <v>0</v>
      </c>
      <c r="F12" s="220">
        <v>0</v>
      </c>
      <c r="G12" s="220">
        <v>0</v>
      </c>
      <c r="H12" s="220">
        <v>0</v>
      </c>
      <c r="I12" s="220">
        <v>0</v>
      </c>
    </row>
    <row r="13" spans="1:10" ht="30" customHeight="1">
      <c r="A13" s="350" t="s">
        <v>22</v>
      </c>
      <c r="B13" s="351"/>
      <c r="C13" s="351"/>
      <c r="D13" s="352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50" t="s">
        <v>23</v>
      </c>
      <c r="B14" s="351"/>
      <c r="C14" s="351"/>
      <c r="D14" s="352"/>
      <c r="E14" s="220">
        <v>18544.5</v>
      </c>
      <c r="F14" s="220">
        <v>0</v>
      </c>
      <c r="G14" s="220">
        <v>0</v>
      </c>
      <c r="H14" s="220">
        <v>57039.67</v>
      </c>
      <c r="I14" s="220">
        <v>0</v>
      </c>
    </row>
    <row r="15" spans="1:10" ht="30" customHeight="1">
      <c r="A15" s="350" t="s">
        <v>24</v>
      </c>
      <c r="B15" s="351"/>
      <c r="C15" s="351"/>
      <c r="D15" s="352"/>
      <c r="E15" s="220">
        <v>0</v>
      </c>
      <c r="F15" s="220">
        <v>0</v>
      </c>
      <c r="G15" s="220">
        <v>5000</v>
      </c>
      <c r="H15" s="220">
        <v>0</v>
      </c>
      <c r="I15" s="220">
        <v>13861.16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0</v>
      </c>
      <c r="F17" s="220">
        <v>0</v>
      </c>
      <c r="G17" s="220">
        <v>0</v>
      </c>
      <c r="H17" s="220">
        <v>0</v>
      </c>
      <c r="I17" s="220">
        <v>0</v>
      </c>
    </row>
    <row r="18" spans="1:9" ht="30" customHeight="1">
      <c r="A18" s="350" t="s">
        <v>25</v>
      </c>
      <c r="B18" s="351"/>
      <c r="C18" s="351"/>
      <c r="D18" s="352"/>
      <c r="E18" s="220">
        <v>0</v>
      </c>
      <c r="F18" s="220">
        <v>0</v>
      </c>
      <c r="G18" s="220">
        <v>0</v>
      </c>
      <c r="H18" s="220">
        <v>0</v>
      </c>
      <c r="I18" s="220">
        <v>0</v>
      </c>
    </row>
    <row r="19" spans="1:9" ht="30" customHeight="1">
      <c r="A19" s="355" t="s">
        <v>26</v>
      </c>
      <c r="B19" s="356"/>
      <c r="C19" s="356"/>
      <c r="D19" s="357"/>
      <c r="E19" s="220">
        <v>0</v>
      </c>
      <c r="F19" s="220">
        <v>0</v>
      </c>
      <c r="G19" s="220">
        <v>0</v>
      </c>
      <c r="H19" s="220">
        <v>0</v>
      </c>
      <c r="I19" s="220">
        <v>0</v>
      </c>
    </row>
    <row r="20" spans="1:9" ht="30" customHeight="1">
      <c r="A20" s="350" t="s">
        <v>27</v>
      </c>
      <c r="B20" s="351"/>
      <c r="C20" s="351"/>
      <c r="D20" s="352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8" t="s">
        <v>28</v>
      </c>
      <c r="B21" s="359"/>
      <c r="C21" s="359"/>
      <c r="D21" s="360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Commentaires</vt:lpstr>
      <vt:lpstr>Glossaire</vt:lpstr>
      <vt:lpstr>Feuil1</vt:lpstr>
    </vt:vector>
  </TitlesOfParts>
  <Company>Cabinet du Ministre des Affaires Intérieures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2023-07-04T14:24:55Z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