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Actif" sheetId="10" r:id="rId10"/>
    <sheet name="Passif" sheetId="11" r:id="rId11"/>
    <sheet name="Charges" sheetId="12" r:id="rId12"/>
    <sheet name="Produits" sheetId="13" r:id="rId13"/>
    <sheet name="Commentaires" sheetId="14" r:id="rId14"/>
    <sheet name="Glossaire" sheetId="15" r:id="rId15"/>
  </sheets>
  <definedNames/>
  <calcPr fullCalcOnLoad="1"/>
</workbook>
</file>

<file path=xl/sharedStrings.xml><?xml version="1.0" encoding="utf-8"?>
<sst xmlns="http://schemas.openxmlformats.org/spreadsheetml/2006/main" count="550" uniqueCount="356">
  <si>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</si>
  <si>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</si>
  <si>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</si>
  <si>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</si>
  <si>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</si>
  <si>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</si>
  <si>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</si>
  <si>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</si>
  <si>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</si>
  <si>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</si>
  <si>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</si>
  <si>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</si>
  <si>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</si>
  <si>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</si>
  <si>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</si>
  <si>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</si>
  <si>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</si>
  <si>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</si>
  <si>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</si>
  <si>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</si>
  <si>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</si>
  <si>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</si>
  <si>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</si>
  <si>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</si>
  <si>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</si>
  <si>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</si>
  <si>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</si>
  <si>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</si>
  <si>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</si>
  <si>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</si>
  <si>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</si>
  <si>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</si>
  <si>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</si>
  <si>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</si>
  <si>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</si>
  <si>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</si>
  <si>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</si>
  <si>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</si>
  <si>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</si>
  <si>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</si>
  <si>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</si>
  <si>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</si>
  <si>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</si>
  <si>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</si>
  <si>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</si>
  <si>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</si>
  <si>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</si>
  <si>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</si>
  <si>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</si>
  <si>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</si>
  <si>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</si>
  <si>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</si>
  <si>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</si>
  <si>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</si>
  <si>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</si>
  <si>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</si>
  <si>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</si>
  <si>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</si>
  <si>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</si>
  <si>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</si>
  <si>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</si>
  <si>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</si>
  <si>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</si>
  <si>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</si>
  <si>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</si>
  <si>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</si>
  <si>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</si>
  <si>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</si>
  <si>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</si>
  <si>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</si>
  <si>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</si>
  <si>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</si>
  <si>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</si>
  <si>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</si>
  <si>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</si>
  <si>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</si>
  <si>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</si>
  <si>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</si>
  <si>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</si>
  <si>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</si>
  <si>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</si>
  <si>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</si>
  <si>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</si>
  <si>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</si>
  <si>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</si>
  <si>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</si>
  <si>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</si>
  <si>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</si>
  <si>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</si>
  <si>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</si>
  <si>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</si>
  <si>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</si>
  <si>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</si>
  <si>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</si>
  <si>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</si>
  <si>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</si>
  <si>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</si>
  <si>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</si>
  <si>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</si>
  <si>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</si>
  <si>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</si>
  <si>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</si>
  <si>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</si>
  <si>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</si>
  <si>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</si>
  <si>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</si>
  <si>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</si>
  <si>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</si>
  <si>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</si>
  <si>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</si>
  <si>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</si>
  <si>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</si>
  <si>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</si>
  <si>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</si>
  <si>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</si>
  <si>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</si>
  <si>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</si>
  <si>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</si>
  <si>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</si>
  <si>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</si>
  <si>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</si>
  <si>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</si>
  <si>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</si>
  <si>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</si>
  <si>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</si>
  <si>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</si>
  <si>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</si>
  <si>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</si>
  <si>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</si>
  <si>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</si>
  <si>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</si>
  <si>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</si>
  <si>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</si>
  <si>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</si>
  <si>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</si>
  <si>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</si>
  <si>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</si>
  <si>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</si>
  <si>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</si>
  <si>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</si>
  <si>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</si>
  <si>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</si>
  <si>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</si>
  <si>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</si>
  <si>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</si>
  <si>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</si>
  <si>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</si>
  <si>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</si>
  <si>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</si>
  <si>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</si>
  <si>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</si>
  <si>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</si>
  <si>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</si>
  <si>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</si>
  <si>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</si>
  <si>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</si>
  <si>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</si>
  <si>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</si>
  <si>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</si>
  <si>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</si>
  <si>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</si>
  <si>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</si>
  <si>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</si>
  <si>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</si>
  <si>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</si>
  <si>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</si>
  <si>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</si>
  <si>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</si>
  <si>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</si>
  <si>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</si>
  <si>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</si>
  <si>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</si>
  <si>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</si>
  <si>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</si>
  <si>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</si>
  <si>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</si>
  <si>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</si>
  <si>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</si>
  <si>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</si>
  <si>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</si>
  <si>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</si>
  <si>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</si>
  <si>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</si>
  <si>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</si>
  <si>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</si>
  <si>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</si>
  <si>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</si>
  <si>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</si>
  <si>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</si>
  <si>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</si>
  <si>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</si>
  <si>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</si>
  <si>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</si>
  <si>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</si>
  <si>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</si>
  <si>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</si>
  <si>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</si>
  <si>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</si>
  <si>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</si>
  <si>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</si>
  <si>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</si>
  <si>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</si>
  <si>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</si>
  <si>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</si>
  <si>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</si>
  <si>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</si>
  <si>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</si>
  <si>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</si>
  <si>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</si>
  <si>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</si>
  <si>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</si>
  <si>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</si>
  <si>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</si>
  <si>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</si>
  <si>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</si>
  <si>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</si>
  <si>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</si>
  <si>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</si>
  <si>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</si>
  <si>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</si>
  <si>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</si>
  <si>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</si>
  <si>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</si>
  <si>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</si>
  <si>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</si>
  <si>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</si>
  <si>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</si>
  <si>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</si>
  <si>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</si>
  <si>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</si>
  <si>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</si>
  <si>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</si>
  <si>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</si>
  <si>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</si>
  <si>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</si>
  <si>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</si>
  <si>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</si>
  <si>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</si>
  <si>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</si>
  <si>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</si>
  <si>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</si>
  <si>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</si>
  <si>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</si>
  <si>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</si>
  <si>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</si>
  <si>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</si>
  <si>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</si>
  <si>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</si>
  <si>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</si>
  <si>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</si>
  <si>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</si>
  <si>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</si>
  <si>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</si>
  <si>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</si>
  <si>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</si>
  <si>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</si>
  <si>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</si>
  <si>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</si>
  <si>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</si>
  <si>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</si>
  <si>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</si>
  <si>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</si>
  <si>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</si>
  <si>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</si>
  <si>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</si>
  <si>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</si>
  <si>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</si>
  <si>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</si>
  <si>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</si>
  <si>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</si>
  <si>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</si>
  <si>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</si>
  <si>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</si>
  <si>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</si>
  <si>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</si>
  <si>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</si>
  <si>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</si>
  <si>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</si>
  <si>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</si>
  <si>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</si>
  <si>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</si>
  <si>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</si>
  <si>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</si>
  <si>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</si>
  <si>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</si>
  <si>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</si>
  <si>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</si>
  <si>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Administration communale de :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</si>
  <si>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</si>
  <si>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</si>
  <si>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</si>
  <si>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</si>
  <si>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</si>
  <si>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</si>
  <si>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</si>
  <si>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</si>
  <si>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</si>
  <si>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</si>
  <si>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</si>
  <si>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</si>
  <si>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</si>
  <si>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</si>
  <si>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</si>
  <si>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</si>
  <si>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</si>
  <si>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</si>
  <si>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</si>
  <si>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</si>
  <si>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</si>
  <si>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</si>
  <si>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</si>
  <si>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</si>
  <si>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</si>
  <si>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</si>
  <si>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</si>
  <si>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</si>
  <si>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</si>
  <si>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</si>
  <si>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</si>
  <si>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</si>
  <si>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</si>
  <si>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</si>
  <si>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</si>
  <si>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</si>
  <si>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</si>
  <si>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</si>
  <si>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</si>
  <si>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</si>
  <si>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</si>
  <si>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</si>
  <si>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</si>
  <si>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</si>
  <si>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</si>
  <si>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</si>
  <si>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</si>
  <si>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</si>
  <si>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</si>
  <si>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</si>
  <si>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</si>
  <si>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</si>
  <si>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</si>
  <si>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SPW.INTERIEUR &amp; ACTION SOCIALE</t>
  </si>
  <si>
    <t>LA ROCHE EN ARDENNE</t>
  </si>
  <si>
    <t>Place du Marché 1</t>
  </si>
  <si>
    <t>6980 LA ROCHE EN ARDENNE</t>
  </si>
  <si>
    <t>www.laroche.be</t>
  </si>
  <si>
    <t>08/07/2020</t>
  </si>
  <si>
    <t>Compte</t>
  </si>
  <si>
    <t>Carine DEVUYST</t>
  </si>
  <si>
    <t>084 245 066</t>
  </si>
  <si>
    <t>084 411890</t>
  </si>
  <si>
    <t>college.echevinal@la-roche-en-ardenne.be</t>
  </si>
  <si>
    <t>Christine MAQUET</t>
  </si>
  <si>
    <t>084 245 057</t>
  </si>
  <si>
    <t>christine.maquet2@publilink.be</t>
  </si>
  <si>
    <t>12/10/2020</t>
  </si>
</sst>
</file>

<file path=xl/styles.xml><?xml version="1.0" encoding="utf-8"?>
<styleSheet xmlns="http://schemas.openxmlformats.org/spreadsheetml/2006/main">
  <numFmts count="5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8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 val="single"/>
      <sz val="9.5"/>
      <name val="Verdana"/>
      <family val="2"/>
    </font>
    <font>
      <b/>
      <i/>
      <sz val="9.5"/>
      <name val="Verdana"/>
      <family val="2"/>
    </font>
    <font>
      <u val="single"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61" applyFont="1">
      <alignment/>
      <protection/>
    </xf>
    <xf numFmtId="0" fontId="9" fillId="0" borderId="0" xfId="61" applyFont="1" applyAlignment="1">
      <alignment horizontal="right"/>
      <protection/>
    </xf>
    <xf numFmtId="0" fontId="8" fillId="0" borderId="0" xfId="61">
      <alignment/>
      <protection/>
    </xf>
    <xf numFmtId="0" fontId="8" fillId="0" borderId="0" xfId="63">
      <alignment/>
      <protection/>
    </xf>
    <xf numFmtId="0" fontId="0" fillId="0" borderId="0" xfId="63" applyFont="1">
      <alignment/>
      <protection/>
    </xf>
    <xf numFmtId="0" fontId="0" fillId="0" borderId="0" xfId="63" applyFont="1" applyBorder="1">
      <alignment/>
      <protection/>
    </xf>
    <xf numFmtId="0" fontId="9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0" fillId="0" borderId="0" xfId="64" applyFont="1">
      <alignment/>
      <protection/>
    </xf>
    <xf numFmtId="0" fontId="0" fillId="0" borderId="0" xfId="64" applyFont="1" applyAlignment="1">
      <alignment horizontal="left"/>
      <protection/>
    </xf>
    <xf numFmtId="0" fontId="9" fillId="0" borderId="0" xfId="64" applyFont="1" applyAlignment="1">
      <alignment horizontal="right"/>
      <protection/>
    </xf>
    <xf numFmtId="0" fontId="0" fillId="0" borderId="0" xfId="64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63" applyFont="1">
      <alignment/>
      <protection/>
    </xf>
    <xf numFmtId="0" fontId="12" fillId="0" borderId="0" xfId="63" applyFont="1">
      <alignment/>
      <protection/>
    </xf>
    <xf numFmtId="0" fontId="15" fillId="0" borderId="0" xfId="63" applyFont="1" applyAlignment="1">
      <alignment horizontal="center"/>
      <protection/>
    </xf>
    <xf numFmtId="3" fontId="12" fillId="0" borderId="0" xfId="63" applyNumberFormat="1" applyFont="1" applyAlignment="1">
      <alignment horizontal="centerContinuous"/>
      <protection/>
    </xf>
    <xf numFmtId="0" fontId="12" fillId="0" borderId="0" xfId="64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203" fontId="12" fillId="0" borderId="0" xfId="63" applyNumberFormat="1" applyFont="1" applyBorder="1" applyAlignment="1">
      <alignment horizontal="left" vertical="center"/>
      <protection/>
    </xf>
    <xf numFmtId="0" fontId="12" fillId="0" borderId="0" xfId="63" applyFont="1" applyBorder="1">
      <alignment/>
      <protection/>
    </xf>
    <xf numFmtId="203" fontId="13" fillId="0" borderId="0" xfId="63" applyNumberFormat="1" applyFont="1" applyBorder="1" applyAlignment="1">
      <alignment horizontal="left" vertical="center"/>
      <protection/>
    </xf>
    <xf numFmtId="0" fontId="12" fillId="0" borderId="0" xfId="63" applyFont="1" applyBorder="1" applyAlignment="1">
      <alignment horizontal="centerContinuous"/>
      <protection/>
    </xf>
    <xf numFmtId="0" fontId="13" fillId="0" borderId="0" xfId="63" applyFont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2" fillId="0" borderId="0" xfId="64" applyFont="1" applyBorder="1" applyAlignment="1">
      <alignment horizontal="left"/>
      <protection/>
    </xf>
    <xf numFmtId="0" fontId="12" fillId="0" borderId="0" xfId="64" applyFont="1" applyBorder="1" applyProtection="1">
      <alignment/>
      <protection hidden="1"/>
    </xf>
    <xf numFmtId="203" fontId="13" fillId="0" borderId="0" xfId="64" applyNumberFormat="1" applyFont="1" applyBorder="1" applyAlignment="1" applyProtection="1">
      <alignment horizontal="left" vertical="center"/>
      <protection hidden="1"/>
    </xf>
    <xf numFmtId="203" fontId="12" fillId="0" borderId="0" xfId="64" applyNumberFormat="1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64" applyFont="1" applyBorder="1" applyAlignment="1">
      <alignment horizontal="left"/>
      <protection/>
    </xf>
    <xf numFmtId="0" fontId="16" fillId="0" borderId="0" xfId="64" applyFont="1" applyBorder="1" applyProtection="1">
      <alignment/>
      <protection hidden="1"/>
    </xf>
    <xf numFmtId="203" fontId="17" fillId="0" borderId="0" xfId="64" applyNumberFormat="1" applyFont="1" applyBorder="1" applyAlignment="1" applyProtection="1">
      <alignment horizontal="left" vertical="center"/>
      <protection hidden="1"/>
    </xf>
    <xf numFmtId="0" fontId="24" fillId="0" borderId="0" xfId="64" applyFont="1" applyAlignment="1">
      <alignment horizontal="centerContinuous"/>
      <protection/>
    </xf>
    <xf numFmtId="0" fontId="24" fillId="0" borderId="0" xfId="64" applyFont="1" applyAlignment="1" applyProtection="1">
      <alignment horizontal="centerContinuous"/>
      <protection hidden="1"/>
    </xf>
    <xf numFmtId="0" fontId="16" fillId="0" borderId="0" xfId="64" applyFont="1" applyAlignment="1">
      <alignment horizontal="right"/>
      <protection/>
    </xf>
    <xf numFmtId="0" fontId="16" fillId="0" borderId="0" xfId="64" applyFont="1" applyProtection="1">
      <alignment/>
      <protection hidden="1"/>
    </xf>
    <xf numFmtId="0" fontId="17" fillId="0" borderId="0" xfId="64" applyFont="1" applyAlignment="1">
      <alignment horizontal="right"/>
      <protection/>
    </xf>
    <xf numFmtId="0" fontId="17" fillId="0" borderId="0" xfId="64" applyFont="1" applyAlignment="1" applyProtection="1">
      <alignment horizontal="left"/>
      <protection hidden="1"/>
    </xf>
    <xf numFmtId="0" fontId="16" fillId="0" borderId="20" xfId="64" applyFont="1" applyBorder="1" applyAlignment="1" applyProtection="1">
      <alignment horizontal="center"/>
      <protection hidden="1"/>
    </xf>
    <xf numFmtId="0" fontId="16" fillId="0" borderId="0" xfId="64" applyFont="1" applyAlignment="1" applyProtection="1">
      <alignment horizontal="right"/>
      <protection hidden="1"/>
    </xf>
    <xf numFmtId="0" fontId="16" fillId="0" borderId="0" xfId="64" applyFont="1" applyAlignment="1" applyProtection="1">
      <alignment horizontal="left"/>
      <protection hidden="1"/>
    </xf>
    <xf numFmtId="0" fontId="16" fillId="0" borderId="21" xfId="64" applyFont="1" applyBorder="1" applyAlignment="1" applyProtection="1">
      <alignment horizontal="center"/>
      <protection hidden="1"/>
    </xf>
    <xf numFmtId="0" fontId="16" fillId="0" borderId="21" xfId="64" applyFont="1" applyBorder="1" applyAlignment="1" applyProtection="1" quotePrefix="1">
      <alignment horizontal="center"/>
      <protection hidden="1"/>
    </xf>
    <xf numFmtId="0" fontId="17" fillId="0" borderId="0" xfId="64" applyFont="1" applyProtection="1">
      <alignment/>
      <protection hidden="1"/>
    </xf>
    <xf numFmtId="0" fontId="16" fillId="0" borderId="22" xfId="64" applyFont="1" applyBorder="1" applyAlignment="1" applyProtection="1">
      <alignment horizontal="center"/>
      <protection hidden="1"/>
    </xf>
    <xf numFmtId="0" fontId="20" fillId="0" borderId="0" xfId="64" applyFont="1" applyAlignment="1">
      <alignment horizontal="right"/>
      <protection/>
    </xf>
    <xf numFmtId="0" fontId="20" fillId="0" borderId="0" xfId="64" applyFont="1" applyAlignment="1">
      <alignment horizontal="left"/>
      <protection/>
    </xf>
    <xf numFmtId="0" fontId="20" fillId="0" borderId="0" xfId="64" applyFont="1" applyAlignment="1">
      <alignment horizontal="center"/>
      <protection/>
    </xf>
    <xf numFmtId="0" fontId="20" fillId="0" borderId="0" xfId="64" applyFont="1">
      <alignment/>
      <protection/>
    </xf>
    <xf numFmtId="0" fontId="16" fillId="0" borderId="0" xfId="0" applyFont="1" applyAlignment="1">
      <alignment/>
    </xf>
    <xf numFmtId="0" fontId="24" fillId="0" borderId="0" xfId="62" applyFont="1" applyAlignment="1">
      <alignment horizontal="centerContinuous"/>
      <protection/>
    </xf>
    <xf numFmtId="0" fontId="24" fillId="0" borderId="0" xfId="62" applyFont="1" applyAlignment="1" applyProtection="1">
      <alignment horizontal="centerContinuous"/>
      <protection hidden="1"/>
    </xf>
    <xf numFmtId="0" fontId="16" fillId="0" borderId="0" xfId="62" applyFont="1" applyAlignment="1">
      <alignment horizontal="right"/>
      <protection/>
    </xf>
    <xf numFmtId="0" fontId="16" fillId="0" borderId="0" xfId="62" applyFont="1">
      <alignment/>
      <protection/>
    </xf>
    <xf numFmtId="0" fontId="16" fillId="0" borderId="0" xfId="62" applyFont="1" applyProtection="1">
      <alignment/>
      <protection hidden="1"/>
    </xf>
    <xf numFmtId="0" fontId="17" fillId="0" borderId="0" xfId="62" applyFont="1" applyAlignment="1">
      <alignment horizontal="right"/>
      <protection/>
    </xf>
    <xf numFmtId="0" fontId="17" fillId="0" borderId="0" xfId="62" applyFont="1" applyAlignment="1">
      <alignment horizontal="left"/>
      <protection/>
    </xf>
    <xf numFmtId="0" fontId="16" fillId="0" borderId="23" xfId="62" applyFont="1" applyBorder="1" applyAlignment="1" applyProtection="1">
      <alignment horizontal="center"/>
      <protection hidden="1"/>
    </xf>
    <xf numFmtId="0" fontId="16" fillId="0" borderId="0" xfId="62" applyFont="1" applyAlignment="1" applyProtection="1">
      <alignment horizontal="left"/>
      <protection hidden="1"/>
    </xf>
    <xf numFmtId="0" fontId="16" fillId="0" borderId="24" xfId="62" applyFont="1" applyBorder="1" applyAlignment="1" applyProtection="1">
      <alignment horizontal="center"/>
      <protection hidden="1"/>
    </xf>
    <xf numFmtId="0" fontId="16" fillId="0" borderId="24" xfId="62" applyFont="1" applyBorder="1" applyAlignment="1" applyProtection="1" quotePrefix="1">
      <alignment horizontal="center"/>
      <protection hidden="1"/>
    </xf>
    <xf numFmtId="0" fontId="17" fillId="0" borderId="0" xfId="62" applyFont="1">
      <alignment/>
      <protection/>
    </xf>
    <xf numFmtId="0" fontId="17" fillId="0" borderId="0" xfId="62" applyFont="1" applyAlignment="1" applyProtection="1">
      <alignment horizontal="left"/>
      <protection hidden="1"/>
    </xf>
    <xf numFmtId="0" fontId="17" fillId="0" borderId="0" xfId="62" applyFont="1" applyAlignment="1">
      <alignment horizontal="right" vertical="center"/>
      <protection/>
    </xf>
    <xf numFmtId="0" fontId="16" fillId="0" borderId="0" xfId="62" applyFont="1" applyAlignment="1">
      <alignment horizontal="right" vertical="center"/>
      <protection/>
    </xf>
    <xf numFmtId="0" fontId="17" fillId="0" borderId="0" xfId="62" applyFont="1" applyAlignment="1" applyProtection="1">
      <alignment horizontal="left" vertical="center"/>
      <protection hidden="1"/>
    </xf>
    <xf numFmtId="0" fontId="16" fillId="0" borderId="24" xfId="62" applyFont="1" applyBorder="1" applyAlignment="1" applyProtection="1">
      <alignment horizontal="center" vertical="center"/>
      <protection hidden="1"/>
    </xf>
    <xf numFmtId="0" fontId="16" fillId="0" borderId="0" xfId="62" applyFont="1" applyAlignment="1">
      <alignment horizontal="left"/>
      <protection/>
    </xf>
    <xf numFmtId="0" fontId="16" fillId="0" borderId="25" xfId="62" applyFont="1" applyBorder="1" applyAlignment="1" applyProtection="1">
      <alignment horizontal="center"/>
      <protection hidden="1"/>
    </xf>
    <xf numFmtId="0" fontId="17" fillId="0" borderId="0" xfId="63" applyFont="1">
      <alignment/>
      <protection/>
    </xf>
    <xf numFmtId="0" fontId="16" fillId="0" borderId="0" xfId="63" applyFont="1">
      <alignment/>
      <protection/>
    </xf>
    <xf numFmtId="0" fontId="24" fillId="0" borderId="0" xfId="63" applyFont="1" applyAlignment="1">
      <alignment horizontal="center"/>
      <protection/>
    </xf>
    <xf numFmtId="0" fontId="17" fillId="0" borderId="0" xfId="63" applyFont="1" applyAlignment="1">
      <alignment horizontal="center"/>
      <protection/>
    </xf>
    <xf numFmtId="0" fontId="17" fillId="0" borderId="23" xfId="63" applyFont="1" applyBorder="1" applyAlignment="1">
      <alignment horizontal="left"/>
      <protection/>
    </xf>
    <xf numFmtId="0" fontId="16" fillId="0" borderId="0" xfId="63" applyFont="1" applyAlignment="1">
      <alignment horizontal="center"/>
      <protection/>
    </xf>
    <xf numFmtId="17" fontId="16" fillId="0" borderId="24" xfId="63" applyNumberFormat="1" applyFont="1" applyBorder="1" applyAlignment="1" quotePrefix="1">
      <alignment horizontal="center"/>
      <protection/>
    </xf>
    <xf numFmtId="0" fontId="17" fillId="0" borderId="0" xfId="63" applyFont="1" applyAlignment="1">
      <alignment horizontal="right"/>
      <protection/>
    </xf>
    <xf numFmtId="0" fontId="17" fillId="0" borderId="0" xfId="63" applyFont="1" applyAlignment="1">
      <alignment horizontal="left"/>
      <protection/>
    </xf>
    <xf numFmtId="0" fontId="16" fillId="0" borderId="24" xfId="63" applyFont="1" applyBorder="1" applyAlignment="1">
      <alignment horizontal="center"/>
      <protection/>
    </xf>
    <xf numFmtId="0" fontId="16" fillId="0" borderId="0" xfId="63" applyFont="1" applyAlignment="1">
      <alignment horizontal="right"/>
      <protection/>
    </xf>
    <xf numFmtId="0" fontId="16" fillId="0" borderId="0" xfId="63" applyFont="1" applyAlignment="1">
      <alignment horizontal="left"/>
      <protection/>
    </xf>
    <xf numFmtId="0" fontId="16" fillId="0" borderId="0" xfId="63" applyFont="1" applyAlignment="1">
      <alignment horizontal="centerContinuous"/>
      <protection/>
    </xf>
    <xf numFmtId="0" fontId="16" fillId="0" borderId="24" xfId="63" applyFont="1" applyBorder="1" applyAlignment="1" quotePrefix="1">
      <alignment horizontal="center"/>
      <protection/>
    </xf>
    <xf numFmtId="0" fontId="17" fillId="0" borderId="0" xfId="63" applyFont="1" applyBorder="1" applyAlignment="1">
      <alignment horizontal="right"/>
      <protection/>
    </xf>
    <xf numFmtId="17" fontId="16" fillId="0" borderId="25" xfId="63" applyNumberFormat="1" applyFont="1" applyBorder="1" applyAlignment="1" quotePrefix="1">
      <alignment horizontal="center"/>
      <protection/>
    </xf>
    <xf numFmtId="3" fontId="16" fillId="0" borderId="0" xfId="63" applyNumberFormat="1" applyFont="1">
      <alignment/>
      <protection/>
    </xf>
    <xf numFmtId="202" fontId="16" fillId="0" borderId="0" xfId="61" applyNumberFormat="1" applyFont="1" applyBorder="1" applyAlignment="1" applyProtection="1">
      <alignment horizontal="centerContinuous"/>
      <protection hidden="1"/>
    </xf>
    <xf numFmtId="0" fontId="16" fillId="0" borderId="0" xfId="61" applyFont="1" applyBorder="1" applyAlignment="1" applyProtection="1">
      <alignment/>
      <protection hidden="1"/>
    </xf>
    <xf numFmtId="203" fontId="17" fillId="0" borderId="0" xfId="61" applyNumberFormat="1" applyFont="1" applyBorder="1" applyAlignment="1" applyProtection="1">
      <alignment horizontal="left"/>
      <protection hidden="1"/>
    </xf>
    <xf numFmtId="0" fontId="17" fillId="0" borderId="0" xfId="61" applyFont="1" applyBorder="1" applyAlignment="1" applyProtection="1">
      <alignment horizontal="right" vertical="center"/>
      <protection hidden="1"/>
    </xf>
    <xf numFmtId="0" fontId="24" fillId="0" borderId="0" xfId="61" applyFont="1" applyBorder="1" applyAlignment="1" applyProtection="1">
      <alignment horizontal="centerContinuous"/>
      <protection hidden="1"/>
    </xf>
    <xf numFmtId="0" fontId="16" fillId="0" borderId="0" xfId="61" applyFont="1" applyAlignment="1" applyProtection="1">
      <alignment horizontal="centerContinuous"/>
      <protection hidden="1"/>
    </xf>
    <xf numFmtId="0" fontId="17" fillId="0" borderId="0" xfId="61" applyFont="1" applyAlignment="1" applyProtection="1">
      <alignment horizontal="centerContinuous"/>
      <protection hidden="1"/>
    </xf>
    <xf numFmtId="0" fontId="17" fillId="0" borderId="0" xfId="61" applyFont="1" applyAlignment="1" applyProtection="1">
      <alignment horizontal="center" vertical="center"/>
      <protection hidden="1"/>
    </xf>
    <xf numFmtId="0" fontId="16" fillId="0" borderId="0" xfId="61" applyFont="1" applyFill="1" applyAlignment="1" applyProtection="1">
      <alignment horizontal="right"/>
      <protection hidden="1"/>
    </xf>
    <xf numFmtId="0" fontId="16" fillId="0" borderId="0" xfId="61" applyFont="1" applyProtection="1">
      <alignment/>
      <protection hidden="1"/>
    </xf>
    <xf numFmtId="0" fontId="16" fillId="0" borderId="0" xfId="61" applyFont="1" applyAlignment="1" applyProtection="1">
      <alignment horizontal="left"/>
      <protection hidden="1"/>
    </xf>
    <xf numFmtId="0" fontId="16" fillId="0" borderId="23" xfId="61" applyFont="1" applyBorder="1" applyAlignment="1" applyProtection="1">
      <alignment horizontal="left"/>
      <protection hidden="1"/>
    </xf>
    <xf numFmtId="0" fontId="16" fillId="0" borderId="24" xfId="61" applyFont="1" applyFill="1" applyBorder="1" applyAlignment="1" applyProtection="1">
      <alignment horizontal="center"/>
      <protection hidden="1"/>
    </xf>
    <xf numFmtId="0" fontId="17" fillId="0" borderId="0" xfId="61" applyFont="1" applyAlignment="1" applyProtection="1">
      <alignment horizontal="right"/>
      <protection hidden="1"/>
    </xf>
    <xf numFmtId="0" fontId="17" fillId="0" borderId="0" xfId="61" applyFont="1" applyAlignment="1" applyProtection="1">
      <alignment horizontal="left"/>
      <protection hidden="1"/>
    </xf>
    <xf numFmtId="0" fontId="16" fillId="0" borderId="0" xfId="61" applyFont="1" applyAlignment="1" applyProtection="1">
      <alignment horizontal="right"/>
      <protection hidden="1"/>
    </xf>
    <xf numFmtId="0" fontId="26" fillId="0" borderId="0" xfId="61" applyFont="1" applyAlignment="1" applyProtection="1">
      <alignment/>
      <protection hidden="1"/>
    </xf>
    <xf numFmtId="0" fontId="16" fillId="0" borderId="0" xfId="61" applyFont="1" applyAlignment="1" applyProtection="1">
      <alignment/>
      <protection hidden="1"/>
    </xf>
    <xf numFmtId="0" fontId="16" fillId="0" borderId="0" xfId="61" applyFont="1" applyBorder="1" applyAlignment="1" applyProtection="1">
      <alignment horizontal="left"/>
      <protection hidden="1"/>
    </xf>
    <xf numFmtId="0" fontId="26" fillId="0" borderId="0" xfId="61" applyFont="1" applyAlignment="1" applyProtection="1">
      <alignment horizontal="left"/>
      <protection hidden="1"/>
    </xf>
    <xf numFmtId="0" fontId="16" fillId="0" borderId="0" xfId="61" applyFont="1" applyAlignment="1" applyProtection="1">
      <alignment horizontal="right" vertical="center"/>
      <protection hidden="1"/>
    </xf>
    <xf numFmtId="0" fontId="16" fillId="0" borderId="24" xfId="61" applyFont="1" applyFill="1" applyBorder="1" applyAlignment="1" applyProtection="1" quotePrefix="1">
      <alignment horizontal="center" vertical="center"/>
      <protection hidden="1"/>
    </xf>
    <xf numFmtId="0" fontId="16" fillId="0" borderId="24" xfId="61" applyFont="1" applyFill="1" applyBorder="1" applyAlignment="1" applyProtection="1" quotePrefix="1">
      <alignment horizontal="center"/>
      <protection hidden="1"/>
    </xf>
    <xf numFmtId="0" fontId="16" fillId="0" borderId="24" xfId="61" applyFont="1" applyFill="1" applyBorder="1" applyAlignment="1" applyProtection="1">
      <alignment horizontal="left"/>
      <protection hidden="1"/>
    </xf>
    <xf numFmtId="0" fontId="17" fillId="0" borderId="0" xfId="61" applyFont="1" applyBorder="1" applyAlignment="1" applyProtection="1">
      <alignment horizontal="right"/>
      <protection hidden="1"/>
    </xf>
    <xf numFmtId="0" fontId="16" fillId="0" borderId="25" xfId="61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10" fillId="0" borderId="2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9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6" fillId="0" borderId="0" xfId="60" applyFont="1" applyBorder="1" applyAlignment="1">
      <alignment/>
      <protection/>
    </xf>
    <xf numFmtId="3" fontId="16" fillId="0" borderId="27" xfId="61" applyNumberFormat="1" applyFont="1" applyBorder="1" applyProtection="1">
      <alignment/>
      <protection hidden="1"/>
    </xf>
    <xf numFmtId="4" fontId="25" fillId="0" borderId="16" xfId="61" applyNumberFormat="1" applyFont="1" applyBorder="1" applyAlignment="1" applyProtection="1">
      <alignment horizontal="right"/>
      <protection hidden="1"/>
    </xf>
    <xf numFmtId="3" fontId="16" fillId="0" borderId="28" xfId="61" applyNumberFormat="1" applyFont="1" applyBorder="1" applyProtection="1">
      <alignment/>
      <protection hidden="1"/>
    </xf>
    <xf numFmtId="4" fontId="25" fillId="0" borderId="12" xfId="61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>
      <alignment horizontal="center" vertical="center"/>
    </xf>
    <xf numFmtId="0" fontId="16" fillId="0" borderId="0" xfId="64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9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1" fillId="40" borderId="2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200" fontId="16" fillId="0" borderId="0" xfId="5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8" fillId="0" borderId="0" xfId="0" applyFont="1" applyAlignment="1">
      <alignment horizontal="center" vertical="center" readingOrder="1"/>
    </xf>
    <xf numFmtId="0" fontId="79" fillId="0" borderId="0" xfId="0" applyFont="1" applyAlignment="1">
      <alignment/>
    </xf>
    <xf numFmtId="0" fontId="30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8" xfId="0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9" fontId="10" fillId="35" borderId="17" xfId="0" applyNumberFormat="1" applyFont="1" applyFill="1" applyBorder="1" applyAlignment="1">
      <alignment horizontal="left" vertical="center"/>
    </xf>
    <xf numFmtId="4" fontId="0" fillId="0" borderId="14" xfId="51" applyNumberFormat="1" applyFont="1" applyBorder="1" applyAlignment="1">
      <alignment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49" fontId="0" fillId="0" borderId="40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40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2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79" fillId="0" borderId="35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10" fillId="35" borderId="17" xfId="0" applyNumberFormat="1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40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1" fillId="35" borderId="40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49" fontId="10" fillId="0" borderId="18" xfId="0" applyNumberFormat="1" applyFont="1" applyBorder="1" applyAlignment="1">
      <alignment horizontal="left" vertical="center"/>
    </xf>
    <xf numFmtId="0" fontId="11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6" fillId="28" borderId="49" xfId="0" applyFont="1" applyFill="1" applyBorder="1" applyAlignment="1">
      <alignment horizontal="left" vertical="center"/>
    </xf>
    <xf numFmtId="0" fontId="16" fillId="28" borderId="50" xfId="0" applyFont="1" applyFill="1" applyBorder="1" applyAlignment="1">
      <alignment horizontal="left" vertical="center"/>
    </xf>
    <xf numFmtId="0" fontId="16" fillId="28" borderId="51" xfId="0" applyFont="1" applyFill="1" applyBorder="1" applyAlignment="1">
      <alignment horizontal="left" vertical="center"/>
    </xf>
    <xf numFmtId="0" fontId="17" fillId="42" borderId="14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left" vertical="center" wrapText="1"/>
    </xf>
    <xf numFmtId="0" fontId="17" fillId="6" borderId="50" xfId="0" applyFont="1" applyFill="1" applyBorder="1" applyAlignment="1">
      <alignment horizontal="left" vertical="center" wrapText="1"/>
    </xf>
    <xf numFmtId="0" fontId="17" fillId="6" borderId="51" xfId="0" applyFont="1" applyFill="1" applyBorder="1" applyAlignment="1">
      <alignment horizontal="left" vertical="center" wrapText="1"/>
    </xf>
    <xf numFmtId="200" fontId="16" fillId="43" borderId="49" xfId="51" applyNumberFormat="1" applyFont="1" applyFill="1" applyBorder="1" applyAlignment="1">
      <alignment horizontal="center" vertical="center"/>
    </xf>
    <xf numFmtId="200" fontId="16" fillId="43" borderId="50" xfId="51" applyNumberFormat="1" applyFont="1" applyFill="1" applyBorder="1" applyAlignment="1">
      <alignment horizontal="center" vertical="center"/>
    </xf>
    <xf numFmtId="200" fontId="16" fillId="43" borderId="51" xfId="51" applyNumberFormat="1" applyFont="1" applyFill="1" applyBorder="1" applyAlignment="1">
      <alignment horizontal="center" vertical="center"/>
    </xf>
    <xf numFmtId="200" fontId="16" fillId="6" borderId="49" xfId="51" applyNumberFormat="1" applyFont="1" applyFill="1" applyBorder="1" applyAlignment="1">
      <alignment horizontal="center" vertical="center"/>
    </xf>
    <xf numFmtId="200" fontId="16" fillId="6" borderId="50" xfId="51" applyNumberFormat="1" applyFont="1" applyFill="1" applyBorder="1" applyAlignment="1">
      <alignment horizontal="center" vertical="center"/>
    </xf>
    <xf numFmtId="200" fontId="16" fillId="6" borderId="51" xfId="51" applyNumberFormat="1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right" vertical="center"/>
    </xf>
    <xf numFmtId="0" fontId="16" fillId="4" borderId="29" xfId="0" applyFont="1" applyFill="1" applyBorder="1" applyAlignment="1">
      <alignment horizontal="center" vertical="center"/>
    </xf>
    <xf numFmtId="0" fontId="16" fillId="44" borderId="49" xfId="0" applyFont="1" applyFill="1" applyBorder="1" applyAlignment="1">
      <alignment horizontal="left" vertical="center"/>
    </xf>
    <xf numFmtId="0" fontId="16" fillId="44" borderId="50" xfId="0" applyFont="1" applyFill="1" applyBorder="1" applyAlignment="1">
      <alignment horizontal="left" vertical="center"/>
    </xf>
    <xf numFmtId="0" fontId="16" fillId="44" borderId="51" xfId="0" applyFont="1" applyFill="1" applyBorder="1" applyAlignment="1">
      <alignment horizontal="left" vertical="center"/>
    </xf>
    <xf numFmtId="183" fontId="16" fillId="44" borderId="49" xfId="51" applyNumberFormat="1" applyFont="1" applyFill="1" applyBorder="1" applyAlignment="1">
      <alignment vertical="center"/>
    </xf>
    <xf numFmtId="183" fontId="16" fillId="44" borderId="50" xfId="51" applyNumberFormat="1" applyFont="1" applyFill="1" applyBorder="1" applyAlignment="1">
      <alignment vertical="center"/>
    </xf>
    <xf numFmtId="183" fontId="16" fillId="44" borderId="51" xfId="51" applyNumberFormat="1" applyFont="1" applyFill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4" fontId="16" fillId="33" borderId="52" xfId="51" applyNumberFormat="1" applyFont="1" applyFill="1" applyBorder="1" applyAlignment="1">
      <alignment vertical="center"/>
    </xf>
    <xf numFmtId="183" fontId="16" fillId="33" borderId="53" xfId="51" applyNumberFormat="1" applyFont="1" applyFill="1" applyBorder="1" applyAlignment="1">
      <alignment vertical="center"/>
    </xf>
    <xf numFmtId="183" fontId="16" fillId="33" borderId="54" xfId="51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33" borderId="27" xfId="51" applyNumberFormat="1" applyFont="1" applyFill="1" applyBorder="1" applyAlignment="1">
      <alignment vertical="center"/>
    </xf>
    <xf numFmtId="183" fontId="16" fillId="33" borderId="55" xfId="51" applyNumberFormat="1" applyFont="1" applyFill="1" applyBorder="1" applyAlignment="1">
      <alignment vertical="center"/>
    </xf>
    <xf numFmtId="183" fontId="16" fillId="33" borderId="28" xfId="51" applyNumberFormat="1" applyFont="1" applyFill="1" applyBorder="1" applyAlignment="1">
      <alignment vertical="center"/>
    </xf>
    <xf numFmtId="183" fontId="16" fillId="28" borderId="49" xfId="51" applyNumberFormat="1" applyFont="1" applyFill="1" applyBorder="1" applyAlignment="1">
      <alignment vertical="center"/>
    </xf>
    <xf numFmtId="183" fontId="16" fillId="28" borderId="50" xfId="51" applyNumberFormat="1" applyFont="1" applyFill="1" applyBorder="1" applyAlignment="1">
      <alignment vertical="center"/>
    </xf>
    <xf numFmtId="183" fontId="16" fillId="28" borderId="51" xfId="51" applyNumberFormat="1" applyFont="1" applyFill="1" applyBorder="1" applyAlignment="1">
      <alignment vertical="center"/>
    </xf>
    <xf numFmtId="4" fontId="16" fillId="33" borderId="16" xfId="51" applyNumberFormat="1" applyFont="1" applyFill="1" applyBorder="1" applyAlignment="1">
      <alignment vertical="center"/>
    </xf>
    <xf numFmtId="183" fontId="16" fillId="33" borderId="0" xfId="51" applyNumberFormat="1" applyFont="1" applyFill="1" applyBorder="1" applyAlignment="1">
      <alignment vertical="center"/>
    </xf>
    <xf numFmtId="183" fontId="16" fillId="33" borderId="12" xfId="51" applyNumberFormat="1" applyFont="1" applyFill="1" applyBorder="1" applyAlignment="1">
      <alignment vertical="center"/>
    </xf>
    <xf numFmtId="4" fontId="16" fillId="33" borderId="19" xfId="51" applyNumberFormat="1" applyFont="1" applyFill="1" applyBorder="1" applyAlignment="1">
      <alignment vertical="center"/>
    </xf>
    <xf numFmtId="183" fontId="16" fillId="33" borderId="18" xfId="51" applyNumberFormat="1" applyFont="1" applyFill="1" applyBorder="1" applyAlignment="1">
      <alignment vertical="center"/>
    </xf>
    <xf numFmtId="183" fontId="16" fillId="33" borderId="11" xfId="51" applyNumberFormat="1" applyFont="1" applyFill="1" applyBorder="1" applyAlignment="1">
      <alignment vertical="center"/>
    </xf>
    <xf numFmtId="0" fontId="17" fillId="4" borderId="14" xfId="0" applyFont="1" applyFill="1" applyBorder="1" applyAlignment="1">
      <alignment horizontal="right" vertical="center"/>
    </xf>
    <xf numFmtId="0" fontId="17" fillId="4" borderId="14" xfId="0" applyNumberFormat="1" applyFont="1" applyFill="1" applyBorder="1" applyAlignment="1">
      <alignment horizontal="center" vertical="center"/>
    </xf>
    <xf numFmtId="0" fontId="22" fillId="45" borderId="40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46" borderId="40" xfId="0" applyFont="1" applyFill="1" applyBorder="1" applyAlignment="1">
      <alignment horizontal="center" vertical="center"/>
    </xf>
    <xf numFmtId="0" fontId="22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7" fillId="4" borderId="30" xfId="0" applyFont="1" applyFill="1" applyBorder="1" applyAlignment="1">
      <alignment horizontal="right" vertical="center"/>
    </xf>
    <xf numFmtId="0" fontId="11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4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80" fillId="47" borderId="10" xfId="0" applyFont="1" applyFill="1" applyBorder="1" applyAlignment="1">
      <alignment horizontal="center" vertical="center"/>
    </xf>
    <xf numFmtId="0" fontId="81" fillId="47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80" fillId="48" borderId="10" xfId="0" applyFont="1" applyFill="1" applyBorder="1" applyAlignment="1">
      <alignment horizontal="center" vertical="center"/>
    </xf>
    <xf numFmtId="0" fontId="81" fillId="48" borderId="10" xfId="0" applyFont="1" applyFill="1" applyBorder="1" applyAlignment="1">
      <alignment horizontal="center" vertical="center"/>
    </xf>
    <xf numFmtId="0" fontId="80" fillId="46" borderId="10" xfId="0" applyFont="1" applyFill="1" applyBorder="1" applyAlignment="1">
      <alignment horizontal="center" vertical="center"/>
    </xf>
    <xf numFmtId="0" fontId="81" fillId="46" borderId="10" xfId="0" applyFont="1" applyFill="1" applyBorder="1" applyAlignment="1">
      <alignment horizontal="center" vertical="center"/>
    </xf>
    <xf numFmtId="0" fontId="80" fillId="49" borderId="10" xfId="0" applyFont="1" applyFill="1" applyBorder="1" applyAlignment="1">
      <alignment horizontal="center" vertical="center"/>
    </xf>
    <xf numFmtId="0" fontId="81" fillId="49" borderId="10" xfId="0" applyFont="1" applyFill="1" applyBorder="1" applyAlignment="1">
      <alignment horizontal="center" vertical="center"/>
    </xf>
    <xf numFmtId="0" fontId="16" fillId="0" borderId="0" xfId="61" applyFont="1" applyAlignment="1" applyProtection="1">
      <alignment horizontal="left" vertical="center" wrapText="1"/>
      <protection hidden="1"/>
    </xf>
    <xf numFmtId="0" fontId="16" fillId="0" borderId="0" xfId="61" applyFont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left" vertical="center"/>
    </xf>
    <xf numFmtId="0" fontId="17" fillId="0" borderId="20" xfId="61" applyFont="1" applyBorder="1" applyAlignment="1" applyProtection="1">
      <alignment horizontal="center" vertical="center"/>
      <protection hidden="1"/>
    </xf>
    <xf numFmtId="0" fontId="17" fillId="0" borderId="21" xfId="61" applyFont="1" applyBorder="1" applyAlignment="1" applyProtection="1">
      <alignment horizontal="center" vertical="center"/>
      <protection hidden="1"/>
    </xf>
    <xf numFmtId="0" fontId="17" fillId="0" borderId="22" xfId="61" applyFont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05" fontId="17" fillId="0" borderId="55" xfId="61" applyNumberFormat="1" applyFont="1" applyBorder="1" applyAlignment="1" applyProtection="1">
      <alignment horizontal="center" vertical="center"/>
      <protection hidden="1"/>
    </xf>
    <xf numFmtId="205" fontId="17" fillId="0" borderId="56" xfId="61" applyNumberFormat="1" applyFont="1" applyBorder="1" applyAlignment="1" applyProtection="1">
      <alignment horizontal="center" vertical="center"/>
      <protection hidden="1"/>
    </xf>
    <xf numFmtId="205" fontId="17" fillId="0" borderId="0" xfId="61" applyNumberFormat="1" applyFont="1" applyBorder="1" applyAlignment="1" applyProtection="1">
      <alignment horizontal="center" vertical="center"/>
      <protection hidden="1"/>
    </xf>
    <xf numFmtId="205" fontId="17" fillId="0" borderId="57" xfId="61" applyNumberFormat="1" applyFont="1" applyBorder="1" applyAlignment="1" applyProtection="1">
      <alignment horizontal="center" vertical="center"/>
      <protection hidden="1"/>
    </xf>
    <xf numFmtId="205" fontId="17" fillId="0" borderId="53" xfId="61" applyNumberFormat="1" applyFont="1" applyBorder="1" applyAlignment="1" applyProtection="1">
      <alignment horizontal="center" vertical="center"/>
      <protection hidden="1"/>
    </xf>
    <xf numFmtId="205" fontId="17" fillId="0" borderId="58" xfId="61" applyNumberFormat="1" applyFont="1" applyBorder="1" applyAlignment="1" applyProtection="1">
      <alignment horizontal="center" vertical="center"/>
      <protection hidden="1"/>
    </xf>
    <xf numFmtId="205" fontId="17" fillId="0" borderId="27" xfId="61" applyNumberFormat="1" applyFont="1" applyBorder="1" applyAlignment="1" applyProtection="1">
      <alignment horizontal="center" vertical="center"/>
      <protection hidden="1"/>
    </xf>
    <xf numFmtId="205" fontId="17" fillId="0" borderId="28" xfId="61" applyNumberFormat="1" applyFont="1" applyBorder="1" applyAlignment="1" applyProtection="1">
      <alignment horizontal="center" vertical="center"/>
      <protection hidden="1"/>
    </xf>
    <xf numFmtId="205" fontId="17" fillId="0" borderId="16" xfId="61" applyNumberFormat="1" applyFont="1" applyBorder="1" applyAlignment="1" applyProtection="1">
      <alignment horizontal="center" vertical="center"/>
      <protection hidden="1"/>
    </xf>
    <xf numFmtId="205" fontId="17" fillId="0" borderId="12" xfId="61" applyNumberFormat="1" applyFont="1" applyBorder="1" applyAlignment="1" applyProtection="1">
      <alignment horizontal="center" vertical="center"/>
      <protection hidden="1"/>
    </xf>
    <xf numFmtId="205" fontId="17" fillId="0" borderId="52" xfId="61" applyNumberFormat="1" applyFont="1" applyBorder="1" applyAlignment="1" applyProtection="1">
      <alignment horizontal="center" vertical="center"/>
      <protection hidden="1"/>
    </xf>
    <xf numFmtId="205" fontId="17" fillId="0" borderId="54" xfId="61" applyNumberFormat="1" applyFont="1" applyBorder="1" applyAlignment="1" applyProtection="1">
      <alignment horizontal="center" vertical="center"/>
      <protection hidden="1"/>
    </xf>
    <xf numFmtId="4" fontId="25" fillId="0" borderId="26" xfId="61" applyNumberFormat="1" applyFont="1" applyBorder="1" applyAlignment="1" applyProtection="1">
      <alignment horizontal="right"/>
      <protection hidden="1"/>
    </xf>
    <xf numFmtId="4" fontId="25" fillId="0" borderId="13" xfId="61" applyNumberFormat="1" applyFont="1" applyBorder="1" applyAlignment="1" applyProtection="1">
      <alignment horizontal="right"/>
      <protection hidden="1"/>
    </xf>
    <xf numFmtId="0" fontId="16" fillId="0" borderId="0" xfId="60" applyFont="1" applyBorder="1" applyAlignment="1">
      <alignment/>
      <protection/>
    </xf>
    <xf numFmtId="4" fontId="16" fillId="0" borderId="16" xfId="61" applyNumberFormat="1" applyFont="1" applyBorder="1" applyAlignment="1" applyProtection="1">
      <alignment horizontal="right"/>
      <protection hidden="1"/>
    </xf>
    <xf numFmtId="4" fontId="16" fillId="0" borderId="12" xfId="61" applyNumberFormat="1" applyFont="1" applyBorder="1" applyAlignment="1" applyProtection="1">
      <alignment horizontal="right"/>
      <protection hidden="1"/>
    </xf>
    <xf numFmtId="4" fontId="16" fillId="0" borderId="19" xfId="61" applyNumberFormat="1" applyFont="1" applyBorder="1" applyAlignment="1" applyProtection="1">
      <alignment horizontal="right"/>
      <protection hidden="1"/>
    </xf>
    <xf numFmtId="4" fontId="16" fillId="0" borderId="11" xfId="61" applyNumberFormat="1" applyFont="1" applyBorder="1" applyAlignment="1" applyProtection="1">
      <alignment horizontal="right"/>
      <protection hidden="1"/>
    </xf>
    <xf numFmtId="4" fontId="16" fillId="0" borderId="16" xfId="61" applyNumberFormat="1" applyFont="1" applyBorder="1" applyAlignment="1" applyProtection="1">
      <alignment horizontal="right" vertical="center"/>
      <protection hidden="1"/>
    </xf>
    <xf numFmtId="4" fontId="16" fillId="0" borderId="12" xfId="61" applyNumberFormat="1" applyFont="1" applyBorder="1" applyAlignment="1" applyProtection="1">
      <alignment horizontal="right" vertical="center"/>
      <protection hidden="1"/>
    </xf>
    <xf numFmtId="4" fontId="17" fillId="0" borderId="26" xfId="61" applyNumberFormat="1" applyFont="1" applyBorder="1" applyAlignment="1" applyProtection="1">
      <alignment horizontal="right"/>
      <protection hidden="1"/>
    </xf>
    <xf numFmtId="4" fontId="17" fillId="0" borderId="13" xfId="61" applyNumberFormat="1" applyFont="1" applyBorder="1" applyAlignment="1" applyProtection="1">
      <alignment horizontal="right"/>
      <protection hidden="1"/>
    </xf>
    <xf numFmtId="4" fontId="17" fillId="0" borderId="19" xfId="61" applyNumberFormat="1" applyFont="1" applyBorder="1" applyAlignment="1" applyProtection="1">
      <alignment horizontal="right"/>
      <protection hidden="1"/>
    </xf>
    <xf numFmtId="4" fontId="17" fillId="0" borderId="11" xfId="61" applyNumberFormat="1" applyFont="1" applyBorder="1" applyAlignment="1" applyProtection="1">
      <alignment horizontal="right"/>
      <protection hidden="1"/>
    </xf>
    <xf numFmtId="4" fontId="25" fillId="0" borderId="19" xfId="61" applyNumberFormat="1" applyFont="1" applyBorder="1" applyAlignment="1" applyProtection="1">
      <alignment horizontal="right"/>
      <protection hidden="1"/>
    </xf>
    <xf numFmtId="4" fontId="25" fillId="0" borderId="11" xfId="61" applyNumberFormat="1" applyFont="1" applyBorder="1" applyAlignment="1" applyProtection="1">
      <alignment horizontal="right"/>
      <protection hidden="1"/>
    </xf>
    <xf numFmtId="3" fontId="16" fillId="0" borderId="16" xfId="61" applyNumberFormat="1" applyFont="1" applyBorder="1" applyAlignment="1" applyProtection="1">
      <alignment horizontal="right"/>
      <protection hidden="1"/>
    </xf>
    <xf numFmtId="4" fontId="25" fillId="0" borderId="52" xfId="61" applyNumberFormat="1" applyFont="1" applyBorder="1" applyAlignment="1" applyProtection="1">
      <alignment horizontal="right"/>
      <protection hidden="1"/>
    </xf>
    <xf numFmtId="4" fontId="25" fillId="0" borderId="54" xfId="61" applyNumberFormat="1" applyFont="1" applyBorder="1" applyAlignment="1" applyProtection="1">
      <alignment horizontal="right"/>
      <protection hidden="1"/>
    </xf>
    <xf numFmtId="4" fontId="16" fillId="0" borderId="59" xfId="61" applyNumberFormat="1" applyFont="1" applyBorder="1" applyAlignment="1" applyProtection="1">
      <alignment horizontal="right"/>
      <protection hidden="1"/>
    </xf>
    <xf numFmtId="4" fontId="16" fillId="0" borderId="57" xfId="61" applyNumberFormat="1" applyFont="1" applyBorder="1" applyAlignment="1" applyProtection="1">
      <alignment horizontal="right"/>
      <protection hidden="1"/>
    </xf>
    <xf numFmtId="4" fontId="16" fillId="0" borderId="57" xfId="61" applyNumberFormat="1" applyFont="1" applyBorder="1" applyAlignment="1" applyProtection="1">
      <alignment horizontal="right" vertical="center"/>
      <protection hidden="1"/>
    </xf>
    <xf numFmtId="4" fontId="25" fillId="0" borderId="60" xfId="61" applyNumberFormat="1" applyFont="1" applyBorder="1" applyAlignment="1" applyProtection="1">
      <alignment horizontal="right"/>
      <protection hidden="1"/>
    </xf>
    <xf numFmtId="4" fontId="17" fillId="0" borderId="60" xfId="61" applyNumberFormat="1" applyFont="1" applyBorder="1" applyAlignment="1" applyProtection="1">
      <alignment horizontal="right"/>
      <protection hidden="1"/>
    </xf>
    <xf numFmtId="4" fontId="17" fillId="0" borderId="59" xfId="61" applyNumberFormat="1" applyFont="1" applyBorder="1" applyAlignment="1" applyProtection="1">
      <alignment horizontal="right"/>
      <protection hidden="1"/>
    </xf>
    <xf numFmtId="4" fontId="16" fillId="0" borderId="26" xfId="61" applyNumberFormat="1" applyFont="1" applyBorder="1" applyAlignment="1" applyProtection="1">
      <alignment horizontal="right"/>
      <protection hidden="1"/>
    </xf>
    <xf numFmtId="4" fontId="16" fillId="0" borderId="60" xfId="61" applyNumberFormat="1" applyFont="1" applyBorder="1" applyAlignment="1" applyProtection="1">
      <alignment horizontal="right"/>
      <protection hidden="1"/>
    </xf>
    <xf numFmtId="4" fontId="25" fillId="0" borderId="59" xfId="61" applyNumberFormat="1" applyFont="1" applyBorder="1" applyAlignment="1" applyProtection="1">
      <alignment horizontal="right"/>
      <protection hidden="1"/>
    </xf>
    <xf numFmtId="4" fontId="25" fillId="0" borderId="58" xfId="61" applyNumberFormat="1" applyFont="1" applyBorder="1" applyAlignment="1" applyProtection="1">
      <alignment horizontal="right"/>
      <protection hidden="1"/>
    </xf>
    <xf numFmtId="3" fontId="16" fillId="0" borderId="27" xfId="61" applyNumberFormat="1" applyFont="1" applyBorder="1" applyProtection="1">
      <alignment/>
      <protection hidden="1"/>
    </xf>
    <xf numFmtId="3" fontId="16" fillId="0" borderId="56" xfId="61" applyNumberFormat="1" applyFont="1" applyBorder="1" applyProtection="1">
      <alignment/>
      <protection hidden="1"/>
    </xf>
    <xf numFmtId="4" fontId="16" fillId="0" borderId="16" xfId="63" applyNumberFormat="1" applyFont="1" applyBorder="1">
      <alignment/>
      <protection/>
    </xf>
    <xf numFmtId="4" fontId="16" fillId="0" borderId="57" xfId="63" applyNumberFormat="1" applyFont="1" applyBorder="1">
      <alignment/>
      <protection/>
    </xf>
    <xf numFmtId="4" fontId="25" fillId="0" borderId="52" xfId="63" applyNumberFormat="1" applyFont="1" applyBorder="1">
      <alignment/>
      <protection/>
    </xf>
    <xf numFmtId="4" fontId="25" fillId="0" borderId="58" xfId="63" applyNumberFormat="1" applyFont="1" applyBorder="1">
      <alignment/>
      <protection/>
    </xf>
    <xf numFmtId="4" fontId="16" fillId="0" borderId="19" xfId="63" applyNumberFormat="1" applyFont="1" applyBorder="1">
      <alignment/>
      <protection/>
    </xf>
    <xf numFmtId="4" fontId="16" fillId="0" borderId="59" xfId="63" applyNumberFormat="1" applyFont="1" applyBorder="1">
      <alignment/>
      <protection/>
    </xf>
    <xf numFmtId="4" fontId="25" fillId="0" borderId="26" xfId="63" applyNumberFormat="1" applyFont="1" applyBorder="1">
      <alignment/>
      <protection/>
    </xf>
    <xf numFmtId="4" fontId="25" fillId="0" borderId="60" xfId="63" applyNumberFormat="1" applyFont="1" applyBorder="1">
      <alignment/>
      <protection/>
    </xf>
    <xf numFmtId="4" fontId="25" fillId="0" borderId="19" xfId="63" applyNumberFormat="1" applyFont="1" applyBorder="1">
      <alignment/>
      <protection/>
    </xf>
    <xf numFmtId="4" fontId="25" fillId="0" borderId="59" xfId="63" applyNumberFormat="1" applyFont="1" applyBorder="1">
      <alignment/>
      <protection/>
    </xf>
    <xf numFmtId="4" fontId="25" fillId="0" borderId="54" xfId="63" applyNumberFormat="1" applyFont="1" applyBorder="1">
      <alignment/>
      <protection/>
    </xf>
    <xf numFmtId="3" fontId="16" fillId="0" borderId="27" xfId="63" applyNumberFormat="1" applyFont="1" applyBorder="1">
      <alignment/>
      <protection/>
    </xf>
    <xf numFmtId="3" fontId="16" fillId="0" borderId="56" xfId="63" applyNumberFormat="1" applyFont="1" applyBorder="1">
      <alignment/>
      <protection/>
    </xf>
    <xf numFmtId="4" fontId="16" fillId="0" borderId="12" xfId="63" applyNumberFormat="1" applyFont="1" applyBorder="1">
      <alignment/>
      <protection/>
    </xf>
    <xf numFmtId="4" fontId="16" fillId="0" borderId="11" xfId="63" applyNumberFormat="1" applyFont="1" applyBorder="1">
      <alignment/>
      <protection/>
    </xf>
    <xf numFmtId="4" fontId="25" fillId="0" borderId="13" xfId="63" applyNumberFormat="1" applyFont="1" applyBorder="1">
      <alignment/>
      <protection/>
    </xf>
    <xf numFmtId="4" fontId="25" fillId="0" borderId="11" xfId="63" applyNumberFormat="1" applyFont="1" applyBorder="1">
      <alignment/>
      <protection/>
    </xf>
    <xf numFmtId="3" fontId="16" fillId="0" borderId="28" xfId="63" applyNumberFormat="1" applyFont="1" applyBorder="1">
      <alignment/>
      <protection/>
    </xf>
    <xf numFmtId="0" fontId="30" fillId="0" borderId="18" xfId="0" applyFont="1" applyBorder="1" applyAlignment="1">
      <alignment horizontal="left" vertical="center"/>
    </xf>
    <xf numFmtId="0" fontId="17" fillId="0" borderId="20" xfId="63" applyFont="1" applyBorder="1" applyAlignment="1">
      <alignment horizontal="center" vertical="center"/>
      <protection/>
    </xf>
    <xf numFmtId="0" fontId="17" fillId="0" borderId="21" xfId="63" applyFont="1" applyBorder="1" applyAlignment="1">
      <alignment horizontal="center" vertical="center"/>
      <protection/>
    </xf>
    <xf numFmtId="0" fontId="17" fillId="0" borderId="22" xfId="63" applyFont="1" applyBorder="1" applyAlignment="1">
      <alignment horizontal="center" vertical="center"/>
      <protection/>
    </xf>
    <xf numFmtId="0" fontId="1" fillId="36" borderId="12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5" fontId="17" fillId="0" borderId="27" xfId="63" applyNumberFormat="1" applyFont="1" applyBorder="1" applyAlignment="1">
      <alignment horizontal="center" vertical="center"/>
      <protection/>
    </xf>
    <xf numFmtId="205" fontId="17" fillId="0" borderId="56" xfId="63" applyNumberFormat="1" applyFont="1" applyBorder="1" applyAlignment="1">
      <alignment horizontal="center" vertical="center"/>
      <protection/>
    </xf>
    <xf numFmtId="205" fontId="17" fillId="0" borderId="16" xfId="63" applyNumberFormat="1" applyFont="1" applyBorder="1" applyAlignment="1">
      <alignment horizontal="center" vertical="center"/>
      <protection/>
    </xf>
    <xf numFmtId="205" fontId="17" fillId="0" borderId="57" xfId="63" applyNumberFormat="1" applyFont="1" applyBorder="1" applyAlignment="1">
      <alignment horizontal="center" vertical="center"/>
      <protection/>
    </xf>
    <xf numFmtId="205" fontId="17" fillId="0" borderId="52" xfId="63" applyNumberFormat="1" applyFont="1" applyBorder="1" applyAlignment="1">
      <alignment horizontal="center" vertical="center"/>
      <protection/>
    </xf>
    <xf numFmtId="205" fontId="17" fillId="0" borderId="58" xfId="63" applyNumberFormat="1" applyFont="1" applyBorder="1" applyAlignment="1">
      <alignment horizontal="center" vertical="center"/>
      <protection/>
    </xf>
    <xf numFmtId="205" fontId="17" fillId="0" borderId="28" xfId="63" applyNumberFormat="1" applyFont="1" applyBorder="1" applyAlignment="1">
      <alignment horizontal="center" vertical="center"/>
      <protection/>
    </xf>
    <xf numFmtId="205" fontId="17" fillId="0" borderId="12" xfId="63" applyNumberFormat="1" applyFont="1" applyBorder="1" applyAlignment="1">
      <alignment horizontal="center" vertical="center"/>
      <protection/>
    </xf>
    <xf numFmtId="205" fontId="17" fillId="0" borderId="54" xfId="63" applyNumberFormat="1" applyFont="1" applyBorder="1" applyAlignment="1">
      <alignment horizontal="center" vertical="center"/>
      <protection/>
    </xf>
    <xf numFmtId="4" fontId="16" fillId="0" borderId="16" xfId="62" applyNumberFormat="1" applyFont="1" applyBorder="1" applyAlignment="1" applyProtection="1" quotePrefix="1">
      <alignment/>
      <protection hidden="1"/>
    </xf>
    <xf numFmtId="4" fontId="16" fillId="0" borderId="57" xfId="62" applyNumberFormat="1" applyFont="1" applyBorder="1" applyAlignment="1" applyProtection="1" quotePrefix="1">
      <alignment/>
      <protection hidden="1"/>
    </xf>
    <xf numFmtId="4" fontId="16" fillId="0" borderId="19" xfId="62" applyNumberFormat="1" applyFont="1" applyBorder="1" applyAlignment="1" applyProtection="1">
      <alignment/>
      <protection hidden="1"/>
    </xf>
    <xf numFmtId="4" fontId="16" fillId="0" borderId="59" xfId="62" applyNumberFormat="1" applyFont="1" applyBorder="1" applyAlignment="1" applyProtection="1">
      <alignment/>
      <protection hidden="1"/>
    </xf>
    <xf numFmtId="4" fontId="25" fillId="0" borderId="26" xfId="62" applyNumberFormat="1" applyFont="1" applyBorder="1" applyAlignment="1" applyProtection="1">
      <alignment/>
      <protection hidden="1"/>
    </xf>
    <xf numFmtId="4" fontId="25" fillId="0" borderId="60" xfId="62" applyNumberFormat="1" applyFont="1" applyBorder="1" applyAlignment="1" applyProtection="1">
      <alignment/>
      <protection hidden="1"/>
    </xf>
    <xf numFmtId="4" fontId="25" fillId="0" borderId="52" xfId="64" applyNumberFormat="1" applyFont="1" applyBorder="1" applyAlignment="1" applyProtection="1">
      <alignment horizontal="right"/>
      <protection hidden="1"/>
    </xf>
    <xf numFmtId="4" fontId="25" fillId="0" borderId="58" xfId="64" applyNumberFormat="1" applyFont="1" applyBorder="1" applyAlignment="1" applyProtection="1">
      <alignment horizontal="right"/>
      <protection hidden="1"/>
    </xf>
    <xf numFmtId="4" fontId="25" fillId="0" borderId="26" xfId="64" applyNumberFormat="1" applyFont="1" applyBorder="1" applyAlignment="1" applyProtection="1">
      <alignment horizontal="right"/>
      <protection hidden="1"/>
    </xf>
    <xf numFmtId="4" fontId="25" fillId="0" borderId="60" xfId="64" applyNumberFormat="1" applyFont="1" applyBorder="1" applyAlignment="1" applyProtection="1">
      <alignment horizontal="right"/>
      <protection hidden="1"/>
    </xf>
    <xf numFmtId="4" fontId="25" fillId="0" borderId="19" xfId="64" applyNumberFormat="1" applyFont="1" applyBorder="1" applyAlignment="1" applyProtection="1">
      <alignment horizontal="right"/>
      <protection hidden="1"/>
    </xf>
    <xf numFmtId="4" fontId="25" fillId="0" borderId="59" xfId="64" applyNumberFormat="1" applyFont="1" applyBorder="1" applyAlignment="1" applyProtection="1">
      <alignment horizontal="right"/>
      <protection hidden="1"/>
    </xf>
    <xf numFmtId="4" fontId="16" fillId="0" borderId="16" xfId="62" applyNumberFormat="1" applyFont="1" applyBorder="1" applyAlignment="1" applyProtection="1">
      <alignment/>
      <protection hidden="1"/>
    </xf>
    <xf numFmtId="4" fontId="16" fillId="0" borderId="57" xfId="62" applyNumberFormat="1" applyFont="1" applyBorder="1" applyAlignment="1" applyProtection="1">
      <alignment/>
      <protection hidden="1"/>
    </xf>
    <xf numFmtId="4" fontId="16" fillId="0" borderId="16" xfId="62" applyNumberFormat="1" applyFont="1" applyFill="1" applyBorder="1" applyAlignment="1" applyProtection="1">
      <alignment/>
      <protection hidden="1"/>
    </xf>
    <xf numFmtId="4" fontId="16" fillId="0" borderId="57" xfId="62" applyNumberFormat="1" applyFont="1" applyFill="1" applyBorder="1" applyAlignment="1" applyProtection="1">
      <alignment/>
      <protection hidden="1"/>
    </xf>
    <xf numFmtId="4" fontId="16" fillId="0" borderId="26" xfId="62" applyNumberFormat="1" applyFont="1" applyFill="1" applyBorder="1" applyAlignment="1" applyProtection="1">
      <alignment/>
      <protection hidden="1"/>
    </xf>
    <xf numFmtId="4" fontId="16" fillId="0" borderId="60" xfId="62" applyNumberFormat="1" applyFont="1" applyFill="1" applyBorder="1" applyAlignment="1" applyProtection="1">
      <alignment/>
      <protection hidden="1"/>
    </xf>
    <xf numFmtId="4" fontId="25" fillId="0" borderId="26" xfId="61" applyNumberFormat="1" applyFont="1" applyBorder="1" applyAlignment="1" applyProtection="1">
      <alignment horizontal="right" vertical="center"/>
      <protection hidden="1"/>
    </xf>
    <xf numFmtId="4" fontId="25" fillId="0" borderId="60" xfId="61" applyNumberFormat="1" applyFont="1" applyBorder="1" applyAlignment="1" applyProtection="1">
      <alignment horizontal="right" vertical="center"/>
      <protection hidden="1"/>
    </xf>
    <xf numFmtId="4" fontId="16" fillId="0" borderId="26" xfId="64" applyNumberFormat="1" applyFont="1" applyBorder="1" applyAlignment="1" applyProtection="1">
      <alignment horizontal="right"/>
      <protection hidden="1"/>
    </xf>
    <xf numFmtId="4" fontId="16" fillId="0" borderId="60" xfId="64" applyNumberFormat="1" applyFont="1" applyBorder="1" applyAlignment="1" applyProtection="1">
      <alignment horizontal="right"/>
      <protection hidden="1"/>
    </xf>
    <xf numFmtId="4" fontId="16" fillId="0" borderId="19" xfId="64" applyNumberFormat="1" applyFont="1" applyBorder="1" applyAlignment="1" applyProtection="1">
      <alignment horizontal="right"/>
      <protection hidden="1"/>
    </xf>
    <xf numFmtId="4" fontId="16" fillId="0" borderId="59" xfId="64" applyNumberFormat="1" applyFont="1" applyBorder="1" applyAlignment="1" applyProtection="1">
      <alignment horizontal="right"/>
      <protection hidden="1"/>
    </xf>
    <xf numFmtId="4" fontId="16" fillId="0" borderId="19" xfId="62" applyNumberFormat="1" applyFont="1" applyBorder="1" applyAlignment="1" applyProtection="1" quotePrefix="1">
      <alignment/>
      <protection hidden="1"/>
    </xf>
    <xf numFmtId="4" fontId="16" fillId="0" borderId="59" xfId="62" applyNumberFormat="1" applyFont="1" applyBorder="1" applyAlignment="1" applyProtection="1" quotePrefix="1">
      <alignment/>
      <protection hidden="1"/>
    </xf>
    <xf numFmtId="4" fontId="16" fillId="0" borderId="0" xfId="62" applyNumberFormat="1" applyFont="1" applyBorder="1" applyAlignment="1" applyProtection="1" quotePrefix="1">
      <alignment/>
      <protection hidden="1"/>
    </xf>
    <xf numFmtId="4" fontId="25" fillId="0" borderId="10" xfId="64" applyNumberFormat="1" applyFont="1" applyBorder="1" applyAlignment="1" applyProtection="1">
      <alignment horizontal="right"/>
      <protection hidden="1"/>
    </xf>
    <xf numFmtId="4" fontId="16" fillId="0" borderId="18" xfId="62" applyNumberFormat="1" applyFont="1" applyBorder="1" applyAlignment="1" applyProtection="1">
      <alignment/>
      <protection hidden="1"/>
    </xf>
    <xf numFmtId="4" fontId="25" fillId="0" borderId="53" xfId="64" applyNumberFormat="1" applyFont="1" applyBorder="1" applyAlignment="1" applyProtection="1">
      <alignment horizontal="right"/>
      <protection hidden="1"/>
    </xf>
    <xf numFmtId="3" fontId="16" fillId="0" borderId="27" xfId="62" applyNumberFormat="1" applyFont="1" applyBorder="1" applyAlignment="1" applyProtection="1">
      <alignment horizontal="left"/>
      <protection hidden="1"/>
    </xf>
    <xf numFmtId="3" fontId="16" fillId="0" borderId="56" xfId="62" applyNumberFormat="1" applyFont="1" applyBorder="1" applyAlignment="1" applyProtection="1">
      <alignment horizontal="left"/>
      <protection hidden="1"/>
    </xf>
    <xf numFmtId="4" fontId="25" fillId="0" borderId="10" xfId="61" applyNumberFormat="1" applyFont="1" applyBorder="1" applyAlignment="1" applyProtection="1">
      <alignment horizontal="right"/>
      <protection hidden="1"/>
    </xf>
    <xf numFmtId="4" fontId="25" fillId="0" borderId="18" xfId="64" applyNumberFormat="1" applyFont="1" applyBorder="1" applyAlignment="1" applyProtection="1">
      <alignment horizontal="right"/>
      <protection hidden="1"/>
    </xf>
    <xf numFmtId="4" fontId="16" fillId="0" borderId="0" xfId="62" applyNumberFormat="1" applyFont="1" applyBorder="1" applyAlignment="1" applyProtection="1">
      <alignment/>
      <protection hidden="1"/>
    </xf>
    <xf numFmtId="4" fontId="25" fillId="0" borderId="18" xfId="61" applyNumberFormat="1" applyFont="1" applyBorder="1" applyAlignment="1" applyProtection="1">
      <alignment horizontal="right"/>
      <protection hidden="1"/>
    </xf>
    <xf numFmtId="4" fontId="16" fillId="0" borderId="0" xfId="62" applyNumberFormat="1" applyFont="1" applyFill="1" applyBorder="1" applyAlignment="1" applyProtection="1">
      <alignment/>
      <protection hidden="1"/>
    </xf>
    <xf numFmtId="4" fontId="16" fillId="0" borderId="10" xfId="62" applyNumberFormat="1" applyFont="1" applyFill="1" applyBorder="1" applyAlignment="1" applyProtection="1">
      <alignment/>
      <protection hidden="1"/>
    </xf>
    <xf numFmtId="4" fontId="25" fillId="0" borderId="10" xfId="61" applyNumberFormat="1" applyFont="1" applyBorder="1" applyAlignment="1" applyProtection="1">
      <alignment horizontal="right" vertical="center"/>
      <protection hidden="1"/>
    </xf>
    <xf numFmtId="4" fontId="16" fillId="0" borderId="10" xfId="64" applyNumberFormat="1" applyFont="1" applyBorder="1" applyAlignment="1" applyProtection="1">
      <alignment horizontal="right"/>
      <protection hidden="1"/>
    </xf>
    <xf numFmtId="4" fontId="16" fillId="0" borderId="18" xfId="64" applyNumberFormat="1" applyFont="1" applyBorder="1" applyAlignment="1" applyProtection="1">
      <alignment horizontal="right"/>
      <protection hidden="1"/>
    </xf>
    <xf numFmtId="4" fontId="16" fillId="0" borderId="18" xfId="62" applyNumberFormat="1" applyFont="1" applyBorder="1" applyAlignment="1" applyProtection="1" quotePrefix="1">
      <alignment/>
      <protection hidden="1"/>
    </xf>
    <xf numFmtId="0" fontId="17" fillId="0" borderId="0" xfId="62" applyFont="1" applyAlignment="1">
      <alignment horizontal="left" vertical="center" wrapText="1"/>
      <protection/>
    </xf>
    <xf numFmtId="0" fontId="17" fillId="0" borderId="57" xfId="62" applyFont="1" applyBorder="1" applyAlignment="1">
      <alignment horizontal="left" vertical="center" wrapText="1"/>
      <protection/>
    </xf>
    <xf numFmtId="3" fontId="16" fillId="0" borderId="55" xfId="62" applyNumberFormat="1" applyFont="1" applyBorder="1" applyAlignment="1" applyProtection="1">
      <alignment horizontal="left"/>
      <protection hidden="1"/>
    </xf>
    <xf numFmtId="0" fontId="17" fillId="0" borderId="20" xfId="62" applyFont="1" applyBorder="1" applyAlignment="1" applyProtection="1">
      <alignment horizontal="center" vertical="center"/>
      <protection hidden="1"/>
    </xf>
    <xf numFmtId="0" fontId="17" fillId="0" borderId="21" xfId="62" applyFont="1" applyBorder="1" applyAlignment="1" applyProtection="1">
      <alignment horizontal="center" vertical="center"/>
      <protection hidden="1"/>
    </xf>
    <xf numFmtId="0" fontId="17" fillId="0" borderId="22" xfId="62" applyFont="1" applyBorder="1" applyAlignment="1" applyProtection="1">
      <alignment horizontal="center" vertical="center"/>
      <protection hidden="1"/>
    </xf>
    <xf numFmtId="0" fontId="17" fillId="0" borderId="27" xfId="62" applyFont="1" applyBorder="1" applyAlignment="1" applyProtection="1">
      <alignment horizontal="center" vertical="center"/>
      <protection hidden="1"/>
    </xf>
    <xf numFmtId="0" fontId="17" fillId="0" borderId="55" xfId="62" applyFont="1" applyBorder="1" applyAlignment="1" applyProtection="1">
      <alignment horizontal="center" vertical="center"/>
      <protection hidden="1"/>
    </xf>
    <xf numFmtId="0" fontId="17" fillId="0" borderId="16" xfId="62" applyFont="1" applyBorder="1" applyAlignment="1" applyProtection="1">
      <alignment horizontal="center" vertical="center"/>
      <protection hidden="1"/>
    </xf>
    <xf numFmtId="0" fontId="17" fillId="0" borderId="0" xfId="62" applyFont="1" applyBorder="1" applyAlignment="1" applyProtection="1">
      <alignment horizontal="center" vertical="center"/>
      <protection hidden="1"/>
    </xf>
    <xf numFmtId="0" fontId="17" fillId="0" borderId="52" xfId="62" applyFont="1" applyBorder="1" applyAlignment="1" applyProtection="1">
      <alignment horizontal="center" vertical="center"/>
      <protection hidden="1"/>
    </xf>
    <xf numFmtId="0" fontId="17" fillId="0" borderId="53" xfId="62" applyFont="1" applyBorder="1" applyAlignment="1" applyProtection="1">
      <alignment horizontal="center" vertical="center"/>
      <protection hidden="1"/>
    </xf>
    <xf numFmtId="0" fontId="17" fillId="0" borderId="56" xfId="62" applyFont="1" applyBorder="1" applyAlignment="1" applyProtection="1">
      <alignment horizontal="center" vertical="center"/>
      <protection hidden="1"/>
    </xf>
    <xf numFmtId="0" fontId="17" fillId="0" borderId="57" xfId="62" applyFont="1" applyBorder="1" applyAlignment="1" applyProtection="1">
      <alignment horizontal="center" vertical="center"/>
      <protection hidden="1"/>
    </xf>
    <xf numFmtId="0" fontId="17" fillId="0" borderId="58" xfId="62" applyFont="1" applyBorder="1" applyAlignment="1" applyProtection="1">
      <alignment horizontal="center" vertical="center"/>
      <protection hidden="1"/>
    </xf>
    <xf numFmtId="4" fontId="17" fillId="0" borderId="53" xfId="64" applyNumberFormat="1" applyFont="1" applyBorder="1" applyAlignment="1" applyProtection="1">
      <alignment horizontal="right"/>
      <protection hidden="1"/>
    </xf>
    <xf numFmtId="4" fontId="17" fillId="0" borderId="58" xfId="64" applyNumberFormat="1" applyFont="1" applyBorder="1" applyAlignment="1" applyProtection="1">
      <alignment horizontal="right"/>
      <protection hidden="1"/>
    </xf>
    <xf numFmtId="4" fontId="17" fillId="0" borderId="26" xfId="64" applyNumberFormat="1" applyFont="1" applyBorder="1" applyAlignment="1" applyProtection="1">
      <alignment horizontal="right"/>
      <protection hidden="1"/>
    </xf>
    <xf numFmtId="4" fontId="17" fillId="0" borderId="60" xfId="64" applyNumberFormat="1" applyFont="1" applyBorder="1" applyAlignment="1" applyProtection="1">
      <alignment horizontal="right"/>
      <protection hidden="1"/>
    </xf>
    <xf numFmtId="4" fontId="17" fillId="0" borderId="18" xfId="64" applyNumberFormat="1" applyFont="1" applyBorder="1" applyAlignment="1" applyProtection="1">
      <alignment horizontal="right"/>
      <protection hidden="1"/>
    </xf>
    <xf numFmtId="4" fontId="17" fillId="0" borderId="59" xfId="64" applyNumberFormat="1" applyFont="1" applyBorder="1" applyAlignment="1" applyProtection="1">
      <alignment horizontal="right"/>
      <protection hidden="1"/>
    </xf>
    <xf numFmtId="4" fontId="16" fillId="0" borderId="0" xfId="64" applyNumberFormat="1" applyFont="1" applyBorder="1" applyProtection="1">
      <alignment/>
      <protection hidden="1"/>
    </xf>
    <xf numFmtId="4" fontId="16" fillId="0" borderId="57" xfId="64" applyNumberFormat="1" applyFont="1" applyBorder="1" applyProtection="1">
      <alignment/>
      <protection hidden="1"/>
    </xf>
    <xf numFmtId="4" fontId="16" fillId="0" borderId="0" xfId="64" applyNumberFormat="1" applyFont="1" applyBorder="1" applyAlignment="1" applyProtection="1" quotePrefix="1">
      <alignment horizontal="right"/>
      <protection hidden="1"/>
    </xf>
    <xf numFmtId="4" fontId="16" fillId="0" borderId="57" xfId="64" applyNumberFormat="1" applyFont="1" applyBorder="1" applyAlignment="1" applyProtection="1" quotePrefix="1">
      <alignment horizontal="right"/>
      <protection hidden="1"/>
    </xf>
    <xf numFmtId="4" fontId="16" fillId="0" borderId="0" xfId="64" applyNumberFormat="1" applyFont="1" applyBorder="1" applyAlignment="1" applyProtection="1">
      <alignment horizontal="right"/>
      <protection hidden="1"/>
    </xf>
    <xf numFmtId="4" fontId="16" fillId="0" borderId="57" xfId="64" applyNumberFormat="1" applyFont="1" applyBorder="1" applyAlignment="1" applyProtection="1">
      <alignment horizontal="right"/>
      <protection hidden="1"/>
    </xf>
    <xf numFmtId="4" fontId="17" fillId="0" borderId="10" xfId="64" applyNumberFormat="1" applyFont="1" applyBorder="1" applyAlignment="1" applyProtection="1">
      <alignment horizontal="right"/>
      <protection hidden="1"/>
    </xf>
    <xf numFmtId="4" fontId="16" fillId="0" borderId="18" xfId="64" applyNumberFormat="1" applyFont="1" applyBorder="1" applyProtection="1">
      <alignment/>
      <protection hidden="1"/>
    </xf>
    <xf numFmtId="4" fontId="16" fillId="0" borderId="59" xfId="64" applyNumberFormat="1" applyFont="1" applyBorder="1" applyProtection="1">
      <alignment/>
      <protection hidden="1"/>
    </xf>
    <xf numFmtId="4" fontId="16" fillId="0" borderId="18" xfId="64" applyNumberFormat="1" applyFont="1" applyBorder="1" applyAlignment="1" applyProtection="1" quotePrefix="1">
      <alignment horizontal="right"/>
      <protection hidden="1"/>
    </xf>
    <xf numFmtId="4" fontId="16" fillId="0" borderId="59" xfId="64" applyNumberFormat="1" applyFont="1" applyBorder="1" applyAlignment="1" applyProtection="1" quotePrefix="1">
      <alignment horizontal="right"/>
      <protection hidden="1"/>
    </xf>
    <xf numFmtId="4" fontId="16" fillId="0" borderId="11" xfId="64" applyNumberFormat="1" applyFont="1" applyBorder="1" applyAlignment="1" applyProtection="1">
      <alignment horizontal="right"/>
      <protection hidden="1"/>
    </xf>
    <xf numFmtId="4" fontId="17" fillId="0" borderId="52" xfId="64" applyNumberFormat="1" applyFont="1" applyBorder="1" applyAlignment="1" applyProtection="1">
      <alignment horizontal="right"/>
      <protection hidden="1"/>
    </xf>
    <xf numFmtId="4" fontId="17" fillId="0" borderId="54" xfId="64" applyNumberFormat="1" applyFont="1" applyBorder="1" applyAlignment="1" applyProtection="1">
      <alignment horizontal="right"/>
      <protection hidden="1"/>
    </xf>
    <xf numFmtId="3" fontId="16" fillId="0" borderId="55" xfId="64" applyNumberFormat="1" applyFont="1" applyBorder="1" applyAlignment="1" applyProtection="1">
      <alignment horizontal="left"/>
      <protection hidden="1"/>
    </xf>
    <xf numFmtId="3" fontId="16" fillId="0" borderId="56" xfId="64" applyNumberFormat="1" applyFont="1" applyBorder="1" applyAlignment="1" applyProtection="1">
      <alignment horizontal="left"/>
      <protection hidden="1"/>
    </xf>
    <xf numFmtId="4" fontId="17" fillId="0" borderId="10" xfId="56" applyNumberFormat="1" applyFont="1" applyBorder="1" applyAlignment="1" applyProtection="1">
      <alignment/>
      <protection hidden="1"/>
    </xf>
    <xf numFmtId="4" fontId="17" fillId="0" borderId="60" xfId="56" applyNumberFormat="1" applyFont="1" applyBorder="1" applyAlignment="1" applyProtection="1">
      <alignment/>
      <protection hidden="1"/>
    </xf>
    <xf numFmtId="4" fontId="17" fillId="0" borderId="13" xfId="64" applyNumberFormat="1" applyFont="1" applyBorder="1" applyAlignment="1" applyProtection="1">
      <alignment horizontal="right"/>
      <protection hidden="1"/>
    </xf>
    <xf numFmtId="4" fontId="17" fillId="0" borderId="19" xfId="64" applyNumberFormat="1" applyFont="1" applyBorder="1" applyAlignment="1" applyProtection="1">
      <alignment horizontal="right"/>
      <protection hidden="1"/>
    </xf>
    <xf numFmtId="4" fontId="17" fillId="0" borderId="11" xfId="64" applyNumberFormat="1" applyFont="1" applyBorder="1" applyAlignment="1" applyProtection="1">
      <alignment horizontal="right"/>
      <protection hidden="1"/>
    </xf>
    <xf numFmtId="4" fontId="16" fillId="0" borderId="16" xfId="64" applyNumberFormat="1" applyFont="1" applyBorder="1" applyProtection="1">
      <alignment/>
      <protection hidden="1"/>
    </xf>
    <xf numFmtId="4" fontId="16" fillId="0" borderId="12" xfId="64" applyNumberFormat="1" applyFont="1" applyBorder="1" applyProtection="1">
      <alignment/>
      <protection hidden="1"/>
    </xf>
    <xf numFmtId="4" fontId="16" fillId="0" borderId="16" xfId="64" applyNumberFormat="1" applyFont="1" applyBorder="1" applyAlignment="1" applyProtection="1" quotePrefix="1">
      <alignment horizontal="right"/>
      <protection hidden="1"/>
    </xf>
    <xf numFmtId="4" fontId="16" fillId="0" borderId="12" xfId="64" applyNumberFormat="1" applyFont="1" applyBorder="1" applyAlignment="1" applyProtection="1" quotePrefix="1">
      <alignment horizontal="right"/>
      <protection hidden="1"/>
    </xf>
    <xf numFmtId="4" fontId="16" fillId="0" borderId="16" xfId="64" applyNumberFormat="1" applyFont="1" applyBorder="1" applyAlignment="1" applyProtection="1">
      <alignment horizontal="right"/>
      <protection hidden="1"/>
    </xf>
    <xf numFmtId="4" fontId="16" fillId="0" borderId="12" xfId="64" applyNumberFormat="1" applyFont="1" applyBorder="1" applyAlignment="1" applyProtection="1">
      <alignment horizontal="right"/>
      <protection hidden="1"/>
    </xf>
    <xf numFmtId="4" fontId="16" fillId="0" borderId="19" xfId="64" applyNumberFormat="1" applyFont="1" applyBorder="1" applyProtection="1">
      <alignment/>
      <protection hidden="1"/>
    </xf>
    <xf numFmtId="4" fontId="16" fillId="0" borderId="11" xfId="64" applyNumberFormat="1" applyFont="1" applyBorder="1" applyProtection="1">
      <alignment/>
      <protection hidden="1"/>
    </xf>
    <xf numFmtId="4" fontId="16" fillId="0" borderId="19" xfId="64" applyNumberFormat="1" applyFont="1" applyBorder="1" applyAlignment="1" applyProtection="1" quotePrefix="1">
      <alignment horizontal="right"/>
      <protection hidden="1"/>
    </xf>
    <xf numFmtId="4" fontId="16" fillId="0" borderId="11" xfId="64" applyNumberFormat="1" applyFont="1" applyBorder="1" applyAlignment="1" applyProtection="1" quotePrefix="1">
      <alignment horizontal="right"/>
      <protection hidden="1"/>
    </xf>
    <xf numFmtId="4" fontId="17" fillId="0" borderId="26" xfId="56" applyNumberFormat="1" applyFont="1" applyBorder="1" applyAlignment="1" applyProtection="1">
      <alignment/>
      <protection hidden="1"/>
    </xf>
    <xf numFmtId="4" fontId="17" fillId="0" borderId="13" xfId="56" applyNumberFormat="1" applyFont="1" applyBorder="1" applyAlignment="1" applyProtection="1">
      <alignment/>
      <protection hidden="1"/>
    </xf>
    <xf numFmtId="0" fontId="17" fillId="0" borderId="27" xfId="64" applyFont="1" applyBorder="1" applyAlignment="1" applyProtection="1">
      <alignment horizontal="center" vertical="center"/>
      <protection hidden="1"/>
    </xf>
    <xf numFmtId="0" fontId="17" fillId="0" borderId="28" xfId="64" applyFont="1" applyBorder="1" applyAlignment="1" applyProtection="1">
      <alignment horizontal="center" vertical="center"/>
      <protection hidden="1"/>
    </xf>
    <xf numFmtId="0" fontId="17" fillId="0" borderId="16" xfId="64" applyFont="1" applyBorder="1" applyAlignment="1" applyProtection="1">
      <alignment horizontal="center" vertical="center"/>
      <protection hidden="1"/>
    </xf>
    <xf numFmtId="0" fontId="17" fillId="0" borderId="12" xfId="64" applyFont="1" applyBorder="1" applyAlignment="1" applyProtection="1">
      <alignment horizontal="center" vertical="center"/>
      <protection hidden="1"/>
    </xf>
    <xf numFmtId="0" fontId="17" fillId="0" borderId="52" xfId="64" applyFont="1" applyBorder="1" applyAlignment="1" applyProtection="1">
      <alignment horizontal="center" vertical="center"/>
      <protection hidden="1"/>
    </xf>
    <xf numFmtId="0" fontId="17" fillId="0" borderId="54" xfId="64" applyFont="1" applyBorder="1" applyAlignment="1" applyProtection="1">
      <alignment horizontal="center" vertical="center"/>
      <protection hidden="1"/>
    </xf>
    <xf numFmtId="0" fontId="17" fillId="0" borderId="55" xfId="64" applyFont="1" applyBorder="1" applyAlignment="1" applyProtection="1">
      <alignment horizontal="center" vertical="center"/>
      <protection hidden="1"/>
    </xf>
    <xf numFmtId="0" fontId="17" fillId="0" borderId="56" xfId="64" applyFont="1" applyBorder="1" applyAlignment="1" applyProtection="1">
      <alignment horizontal="center" vertical="center"/>
      <protection hidden="1"/>
    </xf>
    <xf numFmtId="0" fontId="17" fillId="0" borderId="0" xfId="64" applyFont="1" applyBorder="1" applyAlignment="1" applyProtection="1">
      <alignment horizontal="center" vertical="center"/>
      <protection hidden="1"/>
    </xf>
    <xf numFmtId="0" fontId="17" fillId="0" borderId="57" xfId="64" applyFont="1" applyBorder="1" applyAlignment="1" applyProtection="1">
      <alignment horizontal="center" vertical="center"/>
      <protection hidden="1"/>
    </xf>
    <xf numFmtId="0" fontId="17" fillId="0" borderId="53" xfId="64" applyFont="1" applyBorder="1" applyAlignment="1" applyProtection="1">
      <alignment horizontal="center" vertical="center"/>
      <protection hidden="1"/>
    </xf>
    <xf numFmtId="0" fontId="17" fillId="0" borderId="58" xfId="64" applyFont="1" applyBorder="1" applyAlignment="1" applyProtection="1">
      <alignment horizontal="center" vertical="center"/>
      <protection hidden="1"/>
    </xf>
    <xf numFmtId="3" fontId="16" fillId="0" borderId="27" xfId="64" applyNumberFormat="1" applyFont="1" applyBorder="1" applyAlignment="1" applyProtection="1">
      <alignment horizontal="left"/>
      <protection hidden="1"/>
    </xf>
    <xf numFmtId="3" fontId="16" fillId="0" borderId="28" xfId="64" applyNumberFormat="1" applyFont="1" applyBorder="1" applyAlignment="1" applyProtection="1">
      <alignment horizontal="left"/>
      <protection hidden="1"/>
    </xf>
    <xf numFmtId="0" fontId="17" fillId="0" borderId="0" xfId="64" applyFont="1" applyAlignment="1" applyProtection="1">
      <alignment horizontal="left" vertical="center" wrapText="1"/>
      <protection hidden="1"/>
    </xf>
    <xf numFmtId="0" fontId="17" fillId="0" borderId="57" xfId="64" applyFont="1" applyBorder="1" applyAlignment="1" applyProtection="1">
      <alignment horizontal="left" vertical="center" wrapText="1"/>
      <protection hidden="1"/>
    </xf>
    <xf numFmtId="0" fontId="16" fillId="0" borderId="0" xfId="64" applyFont="1" applyAlignment="1" applyProtection="1">
      <alignment horizontal="left" vertical="center" wrapText="1"/>
      <protection hidden="1"/>
    </xf>
    <xf numFmtId="0" fontId="16" fillId="0" borderId="57" xfId="64" applyFont="1" applyBorder="1" applyAlignment="1" applyProtection="1">
      <alignment horizontal="left" vertical="center" wrapText="1"/>
      <protection hidden="1"/>
    </xf>
    <xf numFmtId="203" fontId="17" fillId="0" borderId="20" xfId="64" applyNumberFormat="1" applyFont="1" applyBorder="1" applyAlignment="1" applyProtection="1">
      <alignment horizontal="center" vertical="center"/>
      <protection hidden="1"/>
    </xf>
    <xf numFmtId="203" fontId="17" fillId="0" borderId="21" xfId="64" applyNumberFormat="1" applyFont="1" applyBorder="1" applyAlignment="1" applyProtection="1">
      <alignment horizontal="center" vertical="center"/>
      <protection hidden="1"/>
    </xf>
    <xf numFmtId="0" fontId="16" fillId="50" borderId="16" xfId="0" applyFont="1" applyFill="1" applyBorder="1" applyAlignment="1">
      <alignment/>
    </xf>
    <xf numFmtId="0" fontId="16" fillId="50" borderId="0" xfId="0" applyFont="1" applyFill="1" applyBorder="1" applyAlignment="1">
      <alignment/>
    </xf>
    <xf numFmtId="0" fontId="16" fillId="50" borderId="12" xfId="0" applyFont="1" applyFill="1" applyBorder="1" applyAlignment="1">
      <alignment/>
    </xf>
    <xf numFmtId="0" fontId="16" fillId="50" borderId="26" xfId="0" applyFont="1" applyFill="1" applyBorder="1" applyAlignment="1">
      <alignment/>
    </xf>
    <xf numFmtId="0" fontId="16" fillId="50" borderId="10" xfId="0" applyFont="1" applyFill="1" applyBorder="1" applyAlignment="1">
      <alignment/>
    </xf>
    <xf numFmtId="0" fontId="16" fillId="50" borderId="13" xfId="0" applyFont="1" applyFill="1" applyBorder="1" applyAlignment="1">
      <alignment/>
    </xf>
    <xf numFmtId="0" fontId="18" fillId="50" borderId="16" xfId="0" applyFont="1" applyFill="1" applyBorder="1" applyAlignment="1">
      <alignment vertical="center"/>
    </xf>
    <xf numFmtId="0" fontId="18" fillId="50" borderId="0" xfId="0" applyFont="1" applyFill="1" applyBorder="1" applyAlignment="1">
      <alignment vertical="center"/>
    </xf>
    <xf numFmtId="0" fontId="18" fillId="50" borderId="12" xfId="0" applyFont="1" applyFill="1" applyBorder="1" applyAlignment="1">
      <alignment vertical="center"/>
    </xf>
    <xf numFmtId="0" fontId="21" fillId="50" borderId="16" xfId="0" applyFont="1" applyFill="1" applyBorder="1" applyAlignment="1">
      <alignment vertical="center"/>
    </xf>
    <xf numFmtId="0" fontId="21" fillId="50" borderId="0" xfId="0" applyFont="1" applyFill="1" applyBorder="1" applyAlignment="1">
      <alignment vertical="center"/>
    </xf>
    <xf numFmtId="0" fontId="21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 wrapText="1"/>
    </xf>
    <xf numFmtId="0" fontId="16" fillId="50" borderId="0" xfId="0" applyFont="1" applyFill="1" applyBorder="1" applyAlignment="1">
      <alignment vertical="center" wrapText="1"/>
    </xf>
    <xf numFmtId="0" fontId="16" fillId="50" borderId="12" xfId="0" applyFont="1" applyFill="1" applyBorder="1" applyAlignment="1">
      <alignment vertical="center" wrapText="1"/>
    </xf>
    <xf numFmtId="0" fontId="19" fillId="50" borderId="16" xfId="0" applyFont="1" applyFill="1" applyBorder="1" applyAlignment="1">
      <alignment vertical="center"/>
    </xf>
    <xf numFmtId="0" fontId="19" fillId="50" borderId="0" xfId="0" applyFont="1" applyFill="1" applyBorder="1" applyAlignment="1">
      <alignment vertical="center"/>
    </xf>
    <xf numFmtId="0" fontId="19" fillId="50" borderId="12" xfId="0" applyFont="1" applyFill="1" applyBorder="1" applyAlignment="1">
      <alignment vertical="center"/>
    </xf>
    <xf numFmtId="0" fontId="16" fillId="50" borderId="19" xfId="0" applyFont="1" applyFill="1" applyBorder="1" applyAlignment="1">
      <alignment vertical="center"/>
    </xf>
    <xf numFmtId="0" fontId="16" fillId="50" borderId="18" xfId="0" applyFont="1" applyFill="1" applyBorder="1" applyAlignment="1">
      <alignment vertical="center"/>
    </xf>
    <xf numFmtId="0" fontId="16" fillId="50" borderId="11" xfId="0" applyFont="1" applyFill="1" applyBorder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</cellXfs>
  <cellStyles count="66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2 2" xfId="46"/>
    <cellStyle name="Euro 3" xfId="47"/>
    <cellStyle name="Insatisfaisant" xfId="48"/>
    <cellStyle name="Hyperlink" xfId="49"/>
    <cellStyle name="Followed Hyperlink" xfId="50"/>
    <cellStyle name="Comma" xfId="51"/>
    <cellStyle name="Comma [0]" xfId="52"/>
    <cellStyle name="Milliers 2" xfId="53"/>
    <cellStyle name="Milliers 2 2" xfId="54"/>
    <cellStyle name="Milliers 3" xfId="55"/>
    <cellStyle name="Milliers_PRODUITS" xfId="56"/>
    <cellStyle name="Currency" xfId="57"/>
    <cellStyle name="Currency [0]" xfId="58"/>
    <cellStyle name="Neutre" xfId="59"/>
    <cellStyle name="Normal 2" xfId="60"/>
    <cellStyle name="Normal_ACTIF_1" xfId="61"/>
    <cellStyle name="Normal_CHARGES" xfId="62"/>
    <cellStyle name="Normal_PASSIF" xfId="63"/>
    <cellStyle name="Normal_PRODUITS" xfId="64"/>
    <cellStyle name="Percent" xfId="65"/>
    <cellStyle name="Pourcentage 2" xfId="66"/>
    <cellStyle name="Pourcentage 2 2" xfId="67"/>
    <cellStyle name="Pourcentage 3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75"/>
          <c:w val="0.784"/>
          <c:h val="0.92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55734485"/>
        <c:axId val="31848318"/>
      </c:barChart>
      <c:catAx>
        <c:axId val="55734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848318"/>
        <c:crosses val="autoZero"/>
        <c:auto val="1"/>
        <c:lblOffset val="100"/>
        <c:tickLblSkip val="1"/>
        <c:noMultiLvlLbl val="0"/>
      </c:catAx>
      <c:valAx>
        <c:axId val="31848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734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05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4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8199407"/>
        <c:axId val="29576936"/>
      </c:barChart>
      <c:catAx>
        <c:axId val="18199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576936"/>
        <c:crosses val="autoZero"/>
        <c:auto val="1"/>
        <c:lblOffset val="100"/>
        <c:tickLblSkip val="1"/>
        <c:noMultiLvlLbl val="0"/>
      </c:catAx>
      <c:valAx>
        <c:axId val="29576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199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1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64865833"/>
        <c:axId val="46921586"/>
      </c:barChart>
      <c:catAx>
        <c:axId val="64865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921586"/>
        <c:crosses val="autoZero"/>
        <c:auto val="1"/>
        <c:lblOffset val="100"/>
        <c:tickLblSkip val="1"/>
        <c:noMultiLvlLbl val="0"/>
      </c:catAx>
      <c:valAx>
        <c:axId val="46921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865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19641091"/>
        <c:axId val="42552092"/>
      </c:barChart>
      <c:catAx>
        <c:axId val="19641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552092"/>
        <c:crosses val="autoZero"/>
        <c:auto val="1"/>
        <c:lblOffset val="100"/>
        <c:tickLblSkip val="1"/>
        <c:noMultiLvlLbl val="0"/>
      </c:catAx>
      <c:valAx>
        <c:axId val="42552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641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J85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LA ROCHE EN ARDENNE</v>
      </c>
      <c r="E1" s="252"/>
      <c r="F1" s="252"/>
      <c r="G1" s="248" t="str">
        <f>Coordonnées!P1</f>
        <v>Code INS</v>
      </c>
      <c r="H1" s="402"/>
      <c r="I1" s="201">
        <f>Coordonnées!R1</f>
        <v>83031</v>
      </c>
    </row>
    <row r="2" spans="1:9" ht="12.75">
      <c r="A2" s="253"/>
      <c r="B2" s="254"/>
      <c r="C2" s="249"/>
      <c r="D2" s="254"/>
      <c r="E2" s="254"/>
      <c r="F2" s="254"/>
      <c r="G2" s="249" t="str">
        <f>Coordonnées!P2</f>
        <v>Exercice:</v>
      </c>
      <c r="H2" s="403"/>
      <c r="I2" s="202">
        <f>Coordonnées!R2</f>
        <v>2019</v>
      </c>
    </row>
    <row r="3" spans="1:9" ht="12.75">
      <c r="A3" s="398" t="str">
        <f>Coordonnées!A3</f>
        <v>Modèle officiel généré par l'application eComptes © SPW.INTERIEUR &amp; ACTION SOCIALE</v>
      </c>
      <c r="B3" s="398"/>
      <c r="C3" s="398"/>
      <c r="D3" s="398"/>
      <c r="E3" s="398"/>
      <c r="F3" s="200"/>
      <c r="G3" s="404" t="str">
        <f>Coordonnées!P3</f>
        <v>Version:</v>
      </c>
      <c r="H3" s="405"/>
      <c r="I3" s="191">
        <f>Coordonnées!R3</f>
        <v>1</v>
      </c>
    </row>
    <row r="4" spans="1:5" ht="12.75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20"/>
      <c r="F5" s="420"/>
      <c r="G5" s="186"/>
      <c r="H5" s="186"/>
      <c r="I5" s="147"/>
      <c r="J5" s="13"/>
    </row>
    <row r="6" spans="1:10" ht="12.75">
      <c r="A6" s="148" t="s">
        <v>40</v>
      </c>
      <c r="B6" s="149"/>
      <c r="C6" s="149"/>
      <c r="D6" s="149"/>
      <c r="E6" s="399" t="s">
        <v>42</v>
      </c>
      <c r="F6" s="412">
        <f>I2</f>
        <v>2019</v>
      </c>
      <c r="G6" s="413"/>
      <c r="H6" s="406">
        <f>F6-1</f>
        <v>2018</v>
      </c>
      <c r="I6" s="407"/>
      <c r="J6" s="13"/>
    </row>
    <row r="7" spans="1:10" ht="9.75" customHeight="1">
      <c r="A7" s="75"/>
      <c r="B7" s="149"/>
      <c r="C7" s="75"/>
      <c r="D7" s="149"/>
      <c r="E7" s="400"/>
      <c r="F7" s="414"/>
      <c r="G7" s="415"/>
      <c r="H7" s="408"/>
      <c r="I7" s="409"/>
      <c r="J7" s="13"/>
    </row>
    <row r="8" spans="1:10" ht="12.75" customHeight="1" thickBot="1">
      <c r="A8" s="150"/>
      <c r="B8" s="149"/>
      <c r="C8" s="151" t="s">
        <v>41</v>
      </c>
      <c r="D8" s="149"/>
      <c r="E8" s="401"/>
      <c r="F8" s="416"/>
      <c r="G8" s="417"/>
      <c r="H8" s="410"/>
      <c r="I8" s="411"/>
      <c r="J8" s="13"/>
    </row>
    <row r="9" spans="1:10" ht="9.75" customHeight="1">
      <c r="A9" s="152"/>
      <c r="B9" s="153"/>
      <c r="C9" s="154"/>
      <c r="D9" s="154"/>
      <c r="E9" s="155"/>
      <c r="F9" s="187"/>
      <c r="G9" s="189"/>
      <c r="H9" s="446"/>
      <c r="I9" s="447"/>
      <c r="J9" s="13"/>
    </row>
    <row r="10" spans="1:10" ht="12.75">
      <c r="A10" s="149" t="s">
        <v>43</v>
      </c>
      <c r="B10" s="149"/>
      <c r="C10" s="149"/>
      <c r="D10" s="149"/>
      <c r="E10" s="156" t="s">
        <v>44</v>
      </c>
      <c r="F10" s="418">
        <f>F12+F14+F29+F35+F39</f>
        <v>71516176.34999998</v>
      </c>
      <c r="G10" s="419"/>
      <c r="H10" s="418">
        <f>H12+H14+H29+H35+H39</f>
        <v>70625193.96</v>
      </c>
      <c r="I10" s="439"/>
      <c r="J10" s="13"/>
    </row>
    <row r="11" spans="1:10" ht="8.25" customHeight="1">
      <c r="A11" s="149"/>
      <c r="B11" s="149"/>
      <c r="C11" s="149"/>
      <c r="D11" s="149"/>
      <c r="E11" s="156"/>
      <c r="F11" s="188"/>
      <c r="G11" s="190"/>
      <c r="H11" s="431"/>
      <c r="I11" s="444"/>
      <c r="J11" s="13"/>
    </row>
    <row r="12" spans="1:10" ht="12.75">
      <c r="A12" s="157" t="s">
        <v>45</v>
      </c>
      <c r="B12" s="158" t="s">
        <v>46</v>
      </c>
      <c r="C12" s="153"/>
      <c r="D12" s="153"/>
      <c r="E12" s="156">
        <v>21</v>
      </c>
      <c r="F12" s="421">
        <v>0</v>
      </c>
      <c r="G12" s="422"/>
      <c r="H12" s="421">
        <v>42931.04</v>
      </c>
      <c r="I12" s="437"/>
      <c r="J12" s="13"/>
    </row>
    <row r="13" spans="1:10" ht="9.75" customHeight="1">
      <c r="A13" s="157"/>
      <c r="B13" s="158"/>
      <c r="C13" s="153"/>
      <c r="D13" s="153"/>
      <c r="E13" s="156"/>
      <c r="F13" s="421"/>
      <c r="G13" s="422"/>
      <c r="H13" s="421"/>
      <c r="I13" s="437"/>
      <c r="J13" s="13"/>
    </row>
    <row r="14" spans="1:10" ht="12.75">
      <c r="A14" s="157" t="s">
        <v>47</v>
      </c>
      <c r="B14" s="158" t="s">
        <v>48</v>
      </c>
      <c r="C14" s="153"/>
      <c r="D14" s="153"/>
      <c r="E14" s="156" t="s">
        <v>49</v>
      </c>
      <c r="F14" s="418">
        <f>SUM(F16:F27)</f>
        <v>63841809.74999999</v>
      </c>
      <c r="G14" s="419"/>
      <c r="H14" s="418">
        <f>SUM(H16:H27)</f>
        <v>62553703.77</v>
      </c>
      <c r="I14" s="439"/>
      <c r="J14" s="13"/>
    </row>
    <row r="15" spans="1:10" ht="12.75">
      <c r="A15" s="159"/>
      <c r="B15" s="160" t="s">
        <v>50</v>
      </c>
      <c r="C15" s="161"/>
      <c r="D15" s="161"/>
      <c r="E15" s="156"/>
      <c r="F15" s="423"/>
      <c r="G15" s="424"/>
      <c r="H15" s="423"/>
      <c r="I15" s="436"/>
      <c r="J15" s="13"/>
    </row>
    <row r="16" spans="1:10" ht="12.75">
      <c r="A16" s="159"/>
      <c r="B16" s="159" t="s">
        <v>51</v>
      </c>
      <c r="C16" s="162" t="s">
        <v>52</v>
      </c>
      <c r="D16" s="154"/>
      <c r="E16" s="156">
        <v>220</v>
      </c>
      <c r="F16" s="421">
        <v>34668724</v>
      </c>
      <c r="G16" s="422"/>
      <c r="H16" s="421">
        <v>34719491.28</v>
      </c>
      <c r="I16" s="437"/>
      <c r="J16" s="13"/>
    </row>
    <row r="17" spans="1:10" ht="12.75">
      <c r="A17" s="159"/>
      <c r="B17" s="159" t="s">
        <v>53</v>
      </c>
      <c r="C17" s="154" t="s">
        <v>54</v>
      </c>
      <c r="D17" s="154"/>
      <c r="E17" s="156">
        <v>221</v>
      </c>
      <c r="F17" s="421">
        <v>13412219.47</v>
      </c>
      <c r="G17" s="422"/>
      <c r="H17" s="421">
        <v>11269190.52</v>
      </c>
      <c r="I17" s="437"/>
      <c r="J17" s="13"/>
    </row>
    <row r="18" spans="1:10" ht="12.75">
      <c r="A18" s="159"/>
      <c r="B18" s="159" t="s">
        <v>55</v>
      </c>
      <c r="C18" s="154" t="s">
        <v>56</v>
      </c>
      <c r="D18" s="154"/>
      <c r="E18" s="156">
        <v>223</v>
      </c>
      <c r="F18" s="421">
        <v>12373018.66</v>
      </c>
      <c r="G18" s="422"/>
      <c r="H18" s="421">
        <v>12053530.46</v>
      </c>
      <c r="I18" s="437"/>
      <c r="J18" s="13"/>
    </row>
    <row r="19" spans="1:10" ht="12.75">
      <c r="A19" s="159"/>
      <c r="B19" s="159" t="s">
        <v>57</v>
      </c>
      <c r="C19" s="154" t="s">
        <v>58</v>
      </c>
      <c r="D19" s="154"/>
      <c r="E19" s="156">
        <v>224</v>
      </c>
      <c r="F19" s="421">
        <v>492314.23</v>
      </c>
      <c r="G19" s="422"/>
      <c r="H19" s="421">
        <v>16601.27</v>
      </c>
      <c r="I19" s="437"/>
      <c r="J19" s="13"/>
    </row>
    <row r="20" spans="1:10" ht="12.75">
      <c r="A20" s="159"/>
      <c r="B20" s="159" t="s">
        <v>59</v>
      </c>
      <c r="C20" s="154" t="s">
        <v>289</v>
      </c>
      <c r="D20" s="154"/>
      <c r="E20" s="156">
        <v>226</v>
      </c>
      <c r="F20" s="421">
        <v>198106.96</v>
      </c>
      <c r="G20" s="422"/>
      <c r="H20" s="421">
        <v>201270.62</v>
      </c>
      <c r="I20" s="437"/>
      <c r="J20" s="13"/>
    </row>
    <row r="21" spans="1:10" ht="12.75">
      <c r="A21" s="159"/>
      <c r="B21" s="163" t="s">
        <v>60</v>
      </c>
      <c r="C21" s="153"/>
      <c r="D21" s="153"/>
      <c r="E21" s="156"/>
      <c r="F21" s="421"/>
      <c r="G21" s="422"/>
      <c r="H21" s="421"/>
      <c r="I21" s="437"/>
      <c r="J21" s="13"/>
    </row>
    <row r="22" spans="1:10" ht="23.25" customHeight="1">
      <c r="A22" s="159"/>
      <c r="B22" s="164" t="s">
        <v>61</v>
      </c>
      <c r="C22" s="396" t="s">
        <v>288</v>
      </c>
      <c r="D22" s="397"/>
      <c r="E22" s="165" t="s">
        <v>62</v>
      </c>
      <c r="F22" s="425">
        <v>705469.22</v>
      </c>
      <c r="G22" s="426"/>
      <c r="H22" s="425">
        <v>748658.86</v>
      </c>
      <c r="I22" s="438"/>
      <c r="J22" s="13"/>
    </row>
    <row r="23" spans="1:10" ht="12.75">
      <c r="A23" s="159"/>
      <c r="B23" s="159" t="s">
        <v>63</v>
      </c>
      <c r="C23" s="154" t="s">
        <v>64</v>
      </c>
      <c r="D23" s="154"/>
      <c r="E23" s="156">
        <v>234</v>
      </c>
      <c r="F23" s="421">
        <v>31383.52</v>
      </c>
      <c r="G23" s="422"/>
      <c r="H23" s="421">
        <v>31383.52</v>
      </c>
      <c r="I23" s="437"/>
      <c r="J23" s="13"/>
    </row>
    <row r="24" spans="1:10" ht="12.75">
      <c r="A24" s="159"/>
      <c r="B24" s="163" t="s">
        <v>65</v>
      </c>
      <c r="C24" s="153"/>
      <c r="D24" s="153"/>
      <c r="E24" s="156"/>
      <c r="F24" s="421"/>
      <c r="G24" s="422"/>
      <c r="H24" s="421"/>
      <c r="I24" s="437"/>
      <c r="J24" s="13"/>
    </row>
    <row r="25" spans="1:10" ht="12.75">
      <c r="A25" s="159"/>
      <c r="B25" s="159" t="s">
        <v>66</v>
      </c>
      <c r="C25" s="154" t="s">
        <v>67</v>
      </c>
      <c r="D25" s="154"/>
      <c r="E25" s="156">
        <v>24</v>
      </c>
      <c r="F25" s="421">
        <v>1928331.69</v>
      </c>
      <c r="G25" s="422"/>
      <c r="H25" s="421">
        <v>3480438.24</v>
      </c>
      <c r="I25" s="437"/>
      <c r="J25" s="13"/>
    </row>
    <row r="26" spans="1:10" ht="12.75">
      <c r="A26" s="159"/>
      <c r="B26" s="159" t="s">
        <v>68</v>
      </c>
      <c r="C26" s="154" t="s">
        <v>69</v>
      </c>
      <c r="D26" s="154"/>
      <c r="E26" s="156">
        <v>261</v>
      </c>
      <c r="F26" s="421">
        <v>32242</v>
      </c>
      <c r="G26" s="422"/>
      <c r="H26" s="421">
        <v>33139</v>
      </c>
      <c r="I26" s="437"/>
      <c r="J26" s="13"/>
    </row>
    <row r="27" spans="1:10" ht="12.75">
      <c r="A27" s="159"/>
      <c r="B27" s="159" t="s">
        <v>70</v>
      </c>
      <c r="C27" s="154" t="s">
        <v>71</v>
      </c>
      <c r="D27" s="154"/>
      <c r="E27" s="166" t="s">
        <v>72</v>
      </c>
      <c r="F27" s="421">
        <v>0</v>
      </c>
      <c r="G27" s="422"/>
      <c r="H27" s="421">
        <v>0</v>
      </c>
      <c r="I27" s="437"/>
      <c r="J27" s="13"/>
    </row>
    <row r="28" spans="1:10" ht="9.75" customHeight="1">
      <c r="A28" s="159"/>
      <c r="B28" s="159"/>
      <c r="C28" s="154"/>
      <c r="D28" s="154"/>
      <c r="E28" s="166"/>
      <c r="F28" s="421"/>
      <c r="G28" s="422"/>
      <c r="H28" s="421"/>
      <c r="I28" s="437"/>
      <c r="J28" s="13"/>
    </row>
    <row r="29" spans="1:10" ht="12.75">
      <c r="A29" s="157" t="s">
        <v>73</v>
      </c>
      <c r="B29" s="158" t="s">
        <v>74</v>
      </c>
      <c r="C29" s="153"/>
      <c r="D29" s="153"/>
      <c r="E29" s="156">
        <v>25</v>
      </c>
      <c r="F29" s="418">
        <f>SUM(F30:F33)</f>
        <v>2729601.29</v>
      </c>
      <c r="G29" s="419"/>
      <c r="H29" s="418">
        <f>SUM(H30:H33)</f>
        <v>2881391.54</v>
      </c>
      <c r="I29" s="439"/>
      <c r="J29" s="13"/>
    </row>
    <row r="30" spans="1:10" ht="12.75">
      <c r="A30" s="159"/>
      <c r="B30" s="159" t="s">
        <v>51</v>
      </c>
      <c r="C30" s="154" t="s">
        <v>75</v>
      </c>
      <c r="D30" s="154"/>
      <c r="E30" s="156">
        <v>251</v>
      </c>
      <c r="F30" s="423">
        <v>11435.15</v>
      </c>
      <c r="G30" s="424"/>
      <c r="H30" s="423">
        <v>17152.72</v>
      </c>
      <c r="I30" s="436"/>
      <c r="J30" s="13"/>
    </row>
    <row r="31" spans="1:10" ht="12.75">
      <c r="A31" s="159"/>
      <c r="B31" s="159" t="s">
        <v>53</v>
      </c>
      <c r="C31" s="154" t="s">
        <v>76</v>
      </c>
      <c r="D31" s="154"/>
      <c r="E31" s="156">
        <v>252</v>
      </c>
      <c r="F31" s="421">
        <v>183382.01</v>
      </c>
      <c r="G31" s="422"/>
      <c r="H31" s="421">
        <v>245524.25</v>
      </c>
      <c r="I31" s="437"/>
      <c r="J31" s="13"/>
    </row>
    <row r="32" spans="1:10" ht="12.75">
      <c r="A32" s="159"/>
      <c r="B32" s="159" t="s">
        <v>55</v>
      </c>
      <c r="C32" s="154" t="s">
        <v>77</v>
      </c>
      <c r="D32" s="154"/>
      <c r="E32" s="156">
        <v>254</v>
      </c>
      <c r="F32" s="421">
        <v>2446624.36</v>
      </c>
      <c r="G32" s="422"/>
      <c r="H32" s="421">
        <v>2498680.2</v>
      </c>
      <c r="I32" s="437"/>
      <c r="J32" s="13"/>
    </row>
    <row r="33" spans="1:10" ht="12.75">
      <c r="A33" s="159"/>
      <c r="B33" s="159" t="s">
        <v>57</v>
      </c>
      <c r="C33" s="154" t="s">
        <v>78</v>
      </c>
      <c r="D33" s="154"/>
      <c r="E33" s="156">
        <v>256</v>
      </c>
      <c r="F33" s="421">
        <v>88159.77</v>
      </c>
      <c r="G33" s="422"/>
      <c r="H33" s="421">
        <v>120034.37</v>
      </c>
      <c r="I33" s="437"/>
      <c r="J33" s="13"/>
    </row>
    <row r="34" spans="1:10" ht="9.75" customHeight="1">
      <c r="A34" s="159"/>
      <c r="B34" s="159"/>
      <c r="C34" s="154"/>
      <c r="D34" s="154"/>
      <c r="E34" s="156"/>
      <c r="F34" s="421"/>
      <c r="G34" s="422"/>
      <c r="H34" s="421"/>
      <c r="I34" s="437"/>
      <c r="J34" s="13"/>
    </row>
    <row r="35" spans="1:10" ht="12.75">
      <c r="A35" s="157" t="s">
        <v>79</v>
      </c>
      <c r="B35" s="158" t="s">
        <v>80</v>
      </c>
      <c r="C35" s="153"/>
      <c r="D35" s="153"/>
      <c r="E35" s="156">
        <v>27</v>
      </c>
      <c r="F35" s="418">
        <f>SUM(F36:F37)</f>
        <v>1329268.71</v>
      </c>
      <c r="G35" s="419"/>
      <c r="H35" s="418">
        <f>SUM(H36:H37)</f>
        <v>1582446.01</v>
      </c>
      <c r="I35" s="439"/>
      <c r="J35" s="13"/>
    </row>
    <row r="36" spans="1:10" ht="12.75">
      <c r="A36" s="159"/>
      <c r="B36" s="159" t="s">
        <v>51</v>
      </c>
      <c r="C36" s="154" t="s">
        <v>81</v>
      </c>
      <c r="D36" s="154"/>
      <c r="E36" s="166" t="s">
        <v>82</v>
      </c>
      <c r="F36" s="423">
        <v>1329268.71</v>
      </c>
      <c r="G36" s="424"/>
      <c r="H36" s="423">
        <v>1582446.01</v>
      </c>
      <c r="I36" s="436"/>
      <c r="J36" s="13"/>
    </row>
    <row r="37" spans="1:10" ht="12.75">
      <c r="A37" s="159"/>
      <c r="B37" s="159" t="s">
        <v>53</v>
      </c>
      <c r="C37" s="154" t="s">
        <v>83</v>
      </c>
      <c r="D37" s="154"/>
      <c r="E37" s="156">
        <v>275</v>
      </c>
      <c r="F37" s="421">
        <v>0</v>
      </c>
      <c r="G37" s="422"/>
      <c r="H37" s="421">
        <v>0</v>
      </c>
      <c r="I37" s="437"/>
      <c r="J37" s="13"/>
    </row>
    <row r="38" spans="1:10" ht="9.75" customHeight="1">
      <c r="A38" s="159"/>
      <c r="B38" s="159"/>
      <c r="C38" s="154"/>
      <c r="D38" s="154"/>
      <c r="E38" s="156"/>
      <c r="F38" s="421"/>
      <c r="G38" s="422"/>
      <c r="H38" s="421"/>
      <c r="I38" s="437"/>
      <c r="J38" s="13"/>
    </row>
    <row r="39" spans="1:10" ht="12.75">
      <c r="A39" s="157" t="s">
        <v>84</v>
      </c>
      <c r="B39" s="158" t="s">
        <v>85</v>
      </c>
      <c r="C39" s="153"/>
      <c r="D39" s="153"/>
      <c r="E39" s="156">
        <v>28</v>
      </c>
      <c r="F39" s="418">
        <f>SUM(F40:F41)</f>
        <v>3615496.6</v>
      </c>
      <c r="G39" s="419"/>
      <c r="H39" s="418">
        <f>SUM(H40:H41)</f>
        <v>3564721.6</v>
      </c>
      <c r="I39" s="439"/>
      <c r="J39" s="13"/>
    </row>
    <row r="40" spans="1:10" ht="12.75">
      <c r="A40" s="159"/>
      <c r="B40" s="159" t="s">
        <v>51</v>
      </c>
      <c r="C40" s="154" t="s">
        <v>86</v>
      </c>
      <c r="D40" s="154"/>
      <c r="E40" s="166" t="s">
        <v>87</v>
      </c>
      <c r="F40" s="423">
        <v>3615496.6</v>
      </c>
      <c r="G40" s="424"/>
      <c r="H40" s="423">
        <v>3564721.6</v>
      </c>
      <c r="I40" s="436"/>
      <c r="J40" s="13"/>
    </row>
    <row r="41" spans="1:10" ht="12.75">
      <c r="A41" s="159"/>
      <c r="B41" s="159" t="s">
        <v>53</v>
      </c>
      <c r="C41" s="154" t="s">
        <v>88</v>
      </c>
      <c r="D41" s="154"/>
      <c r="E41" s="156">
        <v>288</v>
      </c>
      <c r="F41" s="421">
        <v>0</v>
      </c>
      <c r="G41" s="422"/>
      <c r="H41" s="421">
        <v>0</v>
      </c>
      <c r="I41" s="437"/>
      <c r="J41" s="13"/>
    </row>
    <row r="42" spans="1:10" ht="9" customHeight="1">
      <c r="A42" s="159"/>
      <c r="B42" s="159"/>
      <c r="C42" s="154"/>
      <c r="D42" s="154"/>
      <c r="E42" s="156"/>
      <c r="F42" s="421"/>
      <c r="G42" s="422"/>
      <c r="H42" s="421"/>
      <c r="I42" s="437"/>
      <c r="J42" s="13"/>
    </row>
    <row r="43" spans="1:10" ht="12.75">
      <c r="A43" s="149" t="s">
        <v>89</v>
      </c>
      <c r="B43" s="149"/>
      <c r="C43" s="149"/>
      <c r="D43" s="149"/>
      <c r="E43" s="156" t="s">
        <v>90</v>
      </c>
      <c r="F43" s="427">
        <f>F45+F47+F57+F59</f>
        <v>3737331.92</v>
      </c>
      <c r="G43" s="428"/>
      <c r="H43" s="427">
        <f>H45+H47+H57+H59</f>
        <v>4378678.720000001</v>
      </c>
      <c r="I43" s="440"/>
      <c r="J43" s="13"/>
    </row>
    <row r="44" spans="1:10" ht="8.25" customHeight="1">
      <c r="A44" s="149"/>
      <c r="B44" s="149"/>
      <c r="C44" s="149"/>
      <c r="D44" s="149"/>
      <c r="E44" s="156"/>
      <c r="F44" s="429"/>
      <c r="G44" s="430"/>
      <c r="H44" s="429"/>
      <c r="I44" s="441"/>
      <c r="J44" s="13"/>
    </row>
    <row r="45" spans="1:10" ht="12.75">
      <c r="A45" s="157" t="s">
        <v>91</v>
      </c>
      <c r="B45" s="158" t="s">
        <v>92</v>
      </c>
      <c r="C45" s="153"/>
      <c r="D45" s="153"/>
      <c r="E45" s="156">
        <v>301</v>
      </c>
      <c r="F45" s="418">
        <v>0</v>
      </c>
      <c r="G45" s="419"/>
      <c r="H45" s="442">
        <v>0</v>
      </c>
      <c r="I45" s="443"/>
      <c r="J45" s="13"/>
    </row>
    <row r="46" spans="1:10" ht="9.75" customHeight="1">
      <c r="A46" s="157"/>
      <c r="B46" s="158"/>
      <c r="C46" s="153"/>
      <c r="D46" s="153"/>
      <c r="E46" s="156"/>
      <c r="F46" s="431"/>
      <c r="G46" s="432"/>
      <c r="H46" s="431"/>
      <c r="I46" s="444"/>
      <c r="J46" s="13"/>
    </row>
    <row r="47" spans="1:10" ht="12.75">
      <c r="A47" s="157" t="s">
        <v>93</v>
      </c>
      <c r="B47" s="158" t="s">
        <v>94</v>
      </c>
      <c r="C47" s="153"/>
      <c r="D47" s="153"/>
      <c r="E47" s="156" t="s">
        <v>95</v>
      </c>
      <c r="F47" s="418">
        <f>F48+F49</f>
        <v>971064.91</v>
      </c>
      <c r="G47" s="419"/>
      <c r="H47" s="418">
        <f>H48+H49</f>
        <v>1414315.19</v>
      </c>
      <c r="I47" s="439"/>
      <c r="J47" s="13"/>
    </row>
    <row r="48" spans="1:10" ht="12.75">
      <c r="A48" s="159"/>
      <c r="B48" s="159" t="s">
        <v>51</v>
      </c>
      <c r="C48" s="154" t="s">
        <v>96</v>
      </c>
      <c r="D48" s="154"/>
      <c r="E48" s="156">
        <v>40</v>
      </c>
      <c r="F48" s="423">
        <v>788974.05</v>
      </c>
      <c r="G48" s="424"/>
      <c r="H48" s="423">
        <v>1172368.75</v>
      </c>
      <c r="I48" s="436"/>
      <c r="J48" s="13"/>
    </row>
    <row r="49" spans="1:10" ht="12.75">
      <c r="A49" s="159"/>
      <c r="B49" s="159" t="s">
        <v>53</v>
      </c>
      <c r="C49" s="154" t="s">
        <v>97</v>
      </c>
      <c r="D49" s="154"/>
      <c r="E49" s="156" t="s">
        <v>98</v>
      </c>
      <c r="F49" s="421">
        <f>SUM(F50:F55)</f>
        <v>182090.86000000002</v>
      </c>
      <c r="G49" s="422"/>
      <c r="H49" s="421">
        <f>SUM(H50:H55)</f>
        <v>241946.43999999997</v>
      </c>
      <c r="I49" s="437"/>
      <c r="J49" s="13"/>
    </row>
    <row r="50" spans="1:10" ht="12.75">
      <c r="A50" s="159"/>
      <c r="B50" s="153"/>
      <c r="C50" s="154" t="s">
        <v>99</v>
      </c>
      <c r="D50" s="154"/>
      <c r="E50" s="156" t="s">
        <v>100</v>
      </c>
      <c r="F50" s="421">
        <v>57423.11</v>
      </c>
      <c r="G50" s="422"/>
      <c r="H50" s="421">
        <v>87977.66</v>
      </c>
      <c r="I50" s="437"/>
      <c r="J50" s="13"/>
    </row>
    <row r="51" spans="1:10" ht="12.75">
      <c r="A51" s="159"/>
      <c r="B51" s="153"/>
      <c r="C51" s="154" t="s">
        <v>101</v>
      </c>
      <c r="D51" s="154"/>
      <c r="E51" s="156">
        <v>413</v>
      </c>
      <c r="F51" s="421">
        <v>26614.96</v>
      </c>
      <c r="G51" s="422"/>
      <c r="H51" s="421">
        <v>25192.65</v>
      </c>
      <c r="I51" s="437"/>
      <c r="J51" s="13"/>
    </row>
    <row r="52" spans="1:10" ht="12.75">
      <c r="A52" s="159"/>
      <c r="B52" s="153"/>
      <c r="C52" s="154" t="s">
        <v>102</v>
      </c>
      <c r="D52" s="154"/>
      <c r="E52" s="156">
        <v>415</v>
      </c>
      <c r="F52" s="421">
        <v>2482.89</v>
      </c>
      <c r="G52" s="422"/>
      <c r="H52" s="421">
        <v>2778.23</v>
      </c>
      <c r="I52" s="437"/>
      <c r="J52" s="13"/>
    </row>
    <row r="53" spans="1:10" ht="12.75">
      <c r="A53" s="159"/>
      <c r="B53" s="153"/>
      <c r="C53" s="154" t="s">
        <v>103</v>
      </c>
      <c r="D53" s="154"/>
      <c r="E53" s="166" t="s">
        <v>104</v>
      </c>
      <c r="F53" s="421">
        <v>32572</v>
      </c>
      <c r="G53" s="422"/>
      <c r="H53" s="421">
        <v>38000</v>
      </c>
      <c r="I53" s="437"/>
      <c r="J53" s="13"/>
    </row>
    <row r="54" spans="1:10" ht="12.75">
      <c r="A54" s="159"/>
      <c r="B54" s="159" t="s">
        <v>55</v>
      </c>
      <c r="C54" s="154" t="s">
        <v>105</v>
      </c>
      <c r="D54" s="154"/>
      <c r="E54" s="156">
        <v>4251</v>
      </c>
      <c r="F54" s="421">
        <v>37997.9</v>
      </c>
      <c r="G54" s="422"/>
      <c r="H54" s="421">
        <v>37997.9</v>
      </c>
      <c r="I54" s="437"/>
      <c r="J54" s="13"/>
    </row>
    <row r="55" spans="1:10" ht="12.75">
      <c r="A55" s="159"/>
      <c r="B55" s="159" t="s">
        <v>57</v>
      </c>
      <c r="C55" s="154" t="s">
        <v>106</v>
      </c>
      <c r="D55" s="154"/>
      <c r="E55" s="166" t="s">
        <v>107</v>
      </c>
      <c r="F55" s="421">
        <v>25000</v>
      </c>
      <c r="G55" s="422"/>
      <c r="H55" s="421">
        <v>50000</v>
      </c>
      <c r="I55" s="437"/>
      <c r="J55" s="13"/>
    </row>
    <row r="56" spans="1:10" ht="9.75" customHeight="1">
      <c r="A56" s="159"/>
      <c r="B56" s="159"/>
      <c r="C56" s="154"/>
      <c r="D56" s="154"/>
      <c r="E56" s="166"/>
      <c r="F56" s="421"/>
      <c r="G56" s="422"/>
      <c r="H56" s="421"/>
      <c r="I56" s="437"/>
      <c r="J56" s="13"/>
    </row>
    <row r="57" spans="1:10" ht="12.75">
      <c r="A57" s="157" t="s">
        <v>108</v>
      </c>
      <c r="B57" s="158" t="s">
        <v>109</v>
      </c>
      <c r="C57" s="153"/>
      <c r="D57" s="153"/>
      <c r="E57" s="156" t="s">
        <v>110</v>
      </c>
      <c r="F57" s="433">
        <v>0</v>
      </c>
      <c r="G57" s="422"/>
      <c r="H57" s="433">
        <v>0</v>
      </c>
      <c r="I57" s="437"/>
      <c r="J57" s="13"/>
    </row>
    <row r="58" spans="1:10" ht="9.75" customHeight="1">
      <c r="A58" s="157"/>
      <c r="B58" s="158"/>
      <c r="C58" s="153"/>
      <c r="D58" s="153"/>
      <c r="E58" s="156"/>
      <c r="F58" s="421"/>
      <c r="G58" s="422"/>
      <c r="H58" s="421"/>
      <c r="I58" s="437"/>
      <c r="J58" s="13"/>
    </row>
    <row r="59" spans="1:10" ht="12.75">
      <c r="A59" s="157" t="s">
        <v>111</v>
      </c>
      <c r="B59" s="158" t="s">
        <v>112</v>
      </c>
      <c r="C59" s="153"/>
      <c r="D59" s="153"/>
      <c r="E59" s="156" t="s">
        <v>113</v>
      </c>
      <c r="F59" s="418">
        <f>SUM(F60:F62)</f>
        <v>2766267.01</v>
      </c>
      <c r="G59" s="419"/>
      <c r="H59" s="418">
        <f>SUM(H60:H62)</f>
        <v>2964363.5300000003</v>
      </c>
      <c r="I59" s="439"/>
      <c r="J59" s="13"/>
    </row>
    <row r="60" spans="1:10" ht="12.75">
      <c r="A60" s="159"/>
      <c r="B60" s="159" t="s">
        <v>51</v>
      </c>
      <c r="C60" s="154" t="s">
        <v>114</v>
      </c>
      <c r="D60" s="154"/>
      <c r="E60" s="156">
        <v>553</v>
      </c>
      <c r="F60" s="423">
        <v>1057933.07</v>
      </c>
      <c r="G60" s="424"/>
      <c r="H60" s="423">
        <v>555669.76</v>
      </c>
      <c r="I60" s="436"/>
      <c r="J60" s="13"/>
    </row>
    <row r="61" spans="1:10" ht="12.75">
      <c r="A61" s="159"/>
      <c r="B61" s="159" t="s">
        <v>53</v>
      </c>
      <c r="C61" s="154" t="s">
        <v>115</v>
      </c>
      <c r="D61" s="154"/>
      <c r="E61" s="166">
        <v>55</v>
      </c>
      <c r="F61" s="421">
        <v>1708333.94</v>
      </c>
      <c r="G61" s="422"/>
      <c r="H61" s="421">
        <v>2408693.77</v>
      </c>
      <c r="I61" s="437"/>
      <c r="J61" s="13"/>
    </row>
    <row r="62" spans="1:10" ht="12.75">
      <c r="A62" s="159"/>
      <c r="B62" s="159" t="s">
        <v>55</v>
      </c>
      <c r="C62" s="154" t="s">
        <v>116</v>
      </c>
      <c r="D62" s="154"/>
      <c r="E62" s="156" t="s">
        <v>117</v>
      </c>
      <c r="F62" s="421">
        <v>0</v>
      </c>
      <c r="G62" s="422"/>
      <c r="H62" s="421">
        <v>0</v>
      </c>
      <c r="I62" s="437"/>
      <c r="J62" s="13"/>
    </row>
    <row r="63" spans="1:10" ht="9.75" customHeight="1">
      <c r="A63" s="159"/>
      <c r="B63" s="159"/>
      <c r="C63" s="154"/>
      <c r="D63" s="154"/>
      <c r="E63" s="156"/>
      <c r="F63" s="421"/>
      <c r="G63" s="422"/>
      <c r="H63" s="421"/>
      <c r="I63" s="437"/>
      <c r="J63" s="13"/>
    </row>
    <row r="64" spans="1:10" ht="12.75">
      <c r="A64" s="157" t="s">
        <v>118</v>
      </c>
      <c r="B64" s="158" t="s">
        <v>119</v>
      </c>
      <c r="C64" s="153"/>
      <c r="D64" s="153"/>
      <c r="E64" s="156" t="s">
        <v>120</v>
      </c>
      <c r="F64" s="418">
        <v>0</v>
      </c>
      <c r="G64" s="419"/>
      <c r="H64" s="418">
        <v>0</v>
      </c>
      <c r="I64" s="439"/>
      <c r="J64" s="13"/>
    </row>
    <row r="65" spans="1:10" ht="9.75" customHeight="1">
      <c r="A65" s="159"/>
      <c r="B65" s="153"/>
      <c r="C65" s="158"/>
      <c r="D65" s="158"/>
      <c r="E65" s="167"/>
      <c r="F65" s="423"/>
      <c r="G65" s="424"/>
      <c r="H65" s="423"/>
      <c r="I65" s="436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434">
        <f>F10+F43+F64</f>
        <v>75253508.26999998</v>
      </c>
      <c r="G66" s="435"/>
      <c r="H66" s="434">
        <f>H10+H43+H64</f>
        <v>75003872.67999999</v>
      </c>
      <c r="I66" s="445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sheetProtection/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F63:G63"/>
    <mergeCell ref="F64:G64"/>
    <mergeCell ref="F65:G65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/>
  <dimension ref="A1:J59"/>
  <sheetViews>
    <sheetView workbookViewId="0" topLeftCell="A1">
      <selection activeCell="A1" sqref="A1:B2"/>
    </sheetView>
  </sheetViews>
  <sheetFormatPr defaultColWidth="11.14062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10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LA ROCHE EN ARDENNE</v>
      </c>
      <c r="E1" s="252"/>
      <c r="F1" s="252"/>
      <c r="G1" s="248" t="str">
        <f>Coordonnées!P1</f>
        <v>Code INS</v>
      </c>
      <c r="H1" s="402"/>
      <c r="I1" s="201">
        <f>Coordonnées!R1</f>
        <v>83031</v>
      </c>
      <c r="J1" s="16"/>
    </row>
    <row r="2" spans="1:10" ht="12.75">
      <c r="A2" s="253"/>
      <c r="B2" s="254"/>
      <c r="C2" s="249"/>
      <c r="D2" s="254"/>
      <c r="E2" s="254"/>
      <c r="F2" s="254"/>
      <c r="G2" s="250" t="str">
        <f>Coordonnées!P2</f>
        <v>Exercice:</v>
      </c>
      <c r="H2" s="470"/>
      <c r="I2" s="202">
        <f>Coordonnées!R2</f>
        <v>2019</v>
      </c>
      <c r="J2" s="16"/>
    </row>
    <row r="3" spans="1:10" ht="12.75">
      <c r="A3" s="466" t="str">
        <f>Coordonnées!A3</f>
        <v>Modèle officiel généré par l'application eComptes © SPW.INTERIEUR &amp;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16"/>
    </row>
    <row r="4" spans="1:10" ht="12.75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 ht="12.75">
      <c r="A6" s="127"/>
      <c r="B6" s="128"/>
      <c r="C6" s="129" t="s">
        <v>40</v>
      </c>
      <c r="D6" s="128"/>
      <c r="E6" s="467" t="s">
        <v>42</v>
      </c>
      <c r="F6" s="473">
        <f>I2</f>
        <v>2019</v>
      </c>
      <c r="G6" s="479"/>
      <c r="H6" s="473">
        <f>F6-1</f>
        <v>2018</v>
      </c>
      <c r="I6" s="474"/>
      <c r="J6" s="17"/>
    </row>
    <row r="7" spans="1:10" ht="9.75" customHeight="1">
      <c r="A7" s="127"/>
      <c r="B7" s="128"/>
      <c r="C7" s="128"/>
      <c r="D7" s="130"/>
      <c r="E7" s="468"/>
      <c r="F7" s="475"/>
      <c r="G7" s="480"/>
      <c r="H7" s="475"/>
      <c r="I7" s="476"/>
      <c r="J7" s="17"/>
    </row>
    <row r="8" spans="1:10" ht="13.5" thickBot="1">
      <c r="A8" s="127"/>
      <c r="B8" s="128"/>
      <c r="C8" s="130" t="s">
        <v>123</v>
      </c>
      <c r="D8" s="128"/>
      <c r="E8" s="469"/>
      <c r="F8" s="477"/>
      <c r="G8" s="481"/>
      <c r="H8" s="477"/>
      <c r="I8" s="478"/>
      <c r="J8" s="17"/>
    </row>
    <row r="9" spans="1:10" ht="9.75" customHeight="1">
      <c r="A9" s="127"/>
      <c r="B9" s="128"/>
      <c r="C9" s="128"/>
      <c r="D9" s="128"/>
      <c r="E9" s="131"/>
      <c r="F9" s="459"/>
      <c r="G9" s="465"/>
      <c r="H9" s="459"/>
      <c r="I9" s="460"/>
      <c r="J9" s="17"/>
    </row>
    <row r="10" spans="1:10" ht="12.75">
      <c r="A10" s="127"/>
      <c r="B10" s="128"/>
      <c r="C10" s="132" t="s">
        <v>124</v>
      </c>
      <c r="D10" s="132"/>
      <c r="E10" s="133" t="s">
        <v>125</v>
      </c>
      <c r="F10" s="418">
        <f>F12+F14+F16+F21+F25+F31</f>
        <v>66214942.64999998</v>
      </c>
      <c r="G10" s="419"/>
      <c r="H10" s="418">
        <f>H12+H14+H16+H21+H25+H31</f>
        <v>66722407.349999994</v>
      </c>
      <c r="I10" s="439"/>
      <c r="J10" s="17"/>
    </row>
    <row r="11" spans="1:10" ht="9.75" customHeight="1">
      <c r="A11" s="127"/>
      <c r="B11" s="128"/>
      <c r="C11" s="132"/>
      <c r="D11" s="132"/>
      <c r="E11" s="133"/>
      <c r="F11" s="431"/>
      <c r="G11" s="432"/>
      <c r="H11" s="431"/>
      <c r="I11" s="444"/>
      <c r="J11" s="17"/>
    </row>
    <row r="12" spans="1:10" ht="12.75">
      <c r="A12" s="134" t="s">
        <v>126</v>
      </c>
      <c r="B12" s="135" t="s">
        <v>127</v>
      </c>
      <c r="C12" s="128"/>
      <c r="D12" s="128"/>
      <c r="E12" s="136">
        <v>10</v>
      </c>
      <c r="F12" s="418">
        <v>44069807.8</v>
      </c>
      <c r="G12" s="419"/>
      <c r="H12" s="418">
        <v>44069807.8</v>
      </c>
      <c r="I12" s="439"/>
      <c r="J12" s="17"/>
    </row>
    <row r="13" spans="1:10" ht="9.75" customHeight="1">
      <c r="A13" s="134"/>
      <c r="B13" s="135"/>
      <c r="C13" s="128"/>
      <c r="D13" s="128"/>
      <c r="E13" s="136"/>
      <c r="F13" s="431"/>
      <c r="G13" s="432"/>
      <c r="H13" s="431"/>
      <c r="I13" s="444"/>
      <c r="J13" s="17"/>
    </row>
    <row r="14" spans="1:10" ht="12.75">
      <c r="A14" s="134" t="s">
        <v>128</v>
      </c>
      <c r="B14" s="135" t="s">
        <v>129</v>
      </c>
      <c r="C14" s="128"/>
      <c r="D14" s="128"/>
      <c r="E14" s="136">
        <v>12</v>
      </c>
      <c r="F14" s="418">
        <v>8033329.91</v>
      </c>
      <c r="G14" s="419"/>
      <c r="H14" s="418">
        <v>7756385.19</v>
      </c>
      <c r="I14" s="439"/>
      <c r="J14" s="17"/>
    </row>
    <row r="15" spans="1:10" ht="9.75" customHeight="1">
      <c r="A15" s="134"/>
      <c r="B15" s="135"/>
      <c r="C15" s="128"/>
      <c r="D15" s="128"/>
      <c r="E15" s="136"/>
      <c r="F15" s="431"/>
      <c r="G15" s="432"/>
      <c r="H15" s="431"/>
      <c r="I15" s="444"/>
      <c r="J15" s="17"/>
    </row>
    <row r="16" spans="1:10" ht="12.75">
      <c r="A16" s="134" t="s">
        <v>130</v>
      </c>
      <c r="B16" s="135" t="s">
        <v>131</v>
      </c>
      <c r="C16" s="128"/>
      <c r="D16" s="128"/>
      <c r="E16" s="136">
        <v>13</v>
      </c>
      <c r="F16" s="418">
        <f>SUM(F17:F19)</f>
        <v>-1369629.88</v>
      </c>
      <c r="G16" s="419"/>
      <c r="H16" s="418">
        <f>SUM(H17:H19)</f>
        <v>276944.72</v>
      </c>
      <c r="I16" s="439"/>
      <c r="J16" s="17"/>
    </row>
    <row r="17" spans="1:10" ht="12.75">
      <c r="A17" s="127"/>
      <c r="B17" s="137" t="s">
        <v>132</v>
      </c>
      <c r="C17" s="138" t="s">
        <v>133</v>
      </c>
      <c r="D17" s="138"/>
      <c r="E17" s="136">
        <v>1301</v>
      </c>
      <c r="F17" s="452">
        <v>0</v>
      </c>
      <c r="G17" s="462"/>
      <c r="H17" s="452">
        <v>0</v>
      </c>
      <c r="I17" s="453"/>
      <c r="J17" s="17"/>
    </row>
    <row r="18" spans="1:10" ht="12.75">
      <c r="A18" s="127"/>
      <c r="B18" s="137" t="s">
        <v>134</v>
      </c>
      <c r="C18" s="138" t="s">
        <v>135</v>
      </c>
      <c r="D18" s="138"/>
      <c r="E18" s="136">
        <v>1302</v>
      </c>
      <c r="F18" s="448">
        <v>0</v>
      </c>
      <c r="G18" s="461"/>
      <c r="H18" s="448">
        <v>0</v>
      </c>
      <c r="I18" s="449"/>
      <c r="J18" s="17"/>
    </row>
    <row r="19" spans="1:10" ht="12.75">
      <c r="A19" s="127"/>
      <c r="B19" s="137" t="s">
        <v>136</v>
      </c>
      <c r="C19" s="138" t="s">
        <v>137</v>
      </c>
      <c r="D19" s="138"/>
      <c r="E19" s="136">
        <v>1303</v>
      </c>
      <c r="F19" s="448">
        <v>-1369629.88</v>
      </c>
      <c r="G19" s="461"/>
      <c r="H19" s="448">
        <v>276944.72</v>
      </c>
      <c r="I19" s="449"/>
      <c r="J19" s="17"/>
    </row>
    <row r="20" spans="1:10" ht="9.75" customHeight="1">
      <c r="A20" s="127"/>
      <c r="B20" s="137"/>
      <c r="C20" s="138"/>
      <c r="D20" s="138"/>
      <c r="E20" s="136"/>
      <c r="F20" s="448"/>
      <c r="G20" s="461"/>
      <c r="H20" s="448"/>
      <c r="I20" s="449"/>
      <c r="J20" s="17"/>
    </row>
    <row r="21" spans="1:10" ht="12.75">
      <c r="A21" s="134" t="s">
        <v>138</v>
      </c>
      <c r="B21" s="135" t="s">
        <v>139</v>
      </c>
      <c r="C21" s="128"/>
      <c r="D21" s="128"/>
      <c r="E21" s="136">
        <v>14</v>
      </c>
      <c r="F21" s="418">
        <f>SUM(F22:F23)</f>
        <v>1580391.4400000002</v>
      </c>
      <c r="G21" s="419"/>
      <c r="H21" s="418">
        <f>SUM(H22:H23)</f>
        <v>684530.24</v>
      </c>
      <c r="I21" s="439"/>
      <c r="J21" s="17"/>
    </row>
    <row r="22" spans="1:10" ht="12.75">
      <c r="A22" s="127"/>
      <c r="B22" s="137" t="s">
        <v>132</v>
      </c>
      <c r="C22" s="138" t="s">
        <v>140</v>
      </c>
      <c r="D22" s="138"/>
      <c r="E22" s="136">
        <v>14104</v>
      </c>
      <c r="F22" s="452">
        <v>5428.87</v>
      </c>
      <c r="G22" s="462"/>
      <c r="H22" s="452">
        <v>5428.87</v>
      </c>
      <c r="I22" s="453"/>
      <c r="J22" s="17"/>
    </row>
    <row r="23" spans="1:10" ht="12.75">
      <c r="A23" s="127"/>
      <c r="B23" s="137" t="s">
        <v>134</v>
      </c>
      <c r="C23" s="138" t="s">
        <v>141</v>
      </c>
      <c r="D23" s="138"/>
      <c r="E23" s="136">
        <v>14105</v>
      </c>
      <c r="F23" s="448">
        <v>1574962.57</v>
      </c>
      <c r="G23" s="461"/>
      <c r="H23" s="448">
        <v>679101.37</v>
      </c>
      <c r="I23" s="449"/>
      <c r="J23" s="17"/>
    </row>
    <row r="24" spans="1:10" ht="9.75" customHeight="1">
      <c r="A24" s="127"/>
      <c r="B24" s="137"/>
      <c r="C24" s="138"/>
      <c r="D24" s="138"/>
      <c r="E24" s="136"/>
      <c r="F24" s="448"/>
      <c r="G24" s="461"/>
      <c r="H24" s="448"/>
      <c r="I24" s="449"/>
      <c r="J24" s="17"/>
    </row>
    <row r="25" spans="1:10" ht="12.75">
      <c r="A25" s="134" t="s">
        <v>142</v>
      </c>
      <c r="B25" s="135" t="s">
        <v>143</v>
      </c>
      <c r="C25" s="128"/>
      <c r="D25" s="128"/>
      <c r="E25" s="136">
        <v>15</v>
      </c>
      <c r="F25" s="418">
        <f>SUM(F26:F29)</f>
        <v>13826484.33</v>
      </c>
      <c r="G25" s="419"/>
      <c r="H25" s="418">
        <f>SUM(H26:H29)</f>
        <v>13710136.34</v>
      </c>
      <c r="I25" s="439"/>
      <c r="J25" s="17"/>
    </row>
    <row r="26" spans="1:10" ht="12.75">
      <c r="A26" s="127"/>
      <c r="B26" s="137" t="s">
        <v>132</v>
      </c>
      <c r="C26" s="138" t="s">
        <v>144</v>
      </c>
      <c r="D26" s="138"/>
      <c r="E26" s="136">
        <v>151</v>
      </c>
      <c r="F26" s="452">
        <v>16058.74</v>
      </c>
      <c r="G26" s="462"/>
      <c r="H26" s="452">
        <v>16632.27</v>
      </c>
      <c r="I26" s="453"/>
      <c r="J26" s="17"/>
    </row>
    <row r="27" spans="1:10" ht="12.75">
      <c r="A27" s="127"/>
      <c r="B27" s="137" t="s">
        <v>134</v>
      </c>
      <c r="C27" s="138" t="s">
        <v>145</v>
      </c>
      <c r="D27" s="138"/>
      <c r="E27" s="136">
        <v>152</v>
      </c>
      <c r="F27" s="448">
        <v>404266.4</v>
      </c>
      <c r="G27" s="461"/>
      <c r="H27" s="448">
        <v>420447.67</v>
      </c>
      <c r="I27" s="449"/>
      <c r="J27" s="17"/>
    </row>
    <row r="28" spans="1:10" ht="12.75">
      <c r="A28" s="127"/>
      <c r="B28" s="137" t="s">
        <v>136</v>
      </c>
      <c r="C28" s="138" t="s">
        <v>146</v>
      </c>
      <c r="D28" s="138"/>
      <c r="E28" s="136">
        <v>154</v>
      </c>
      <c r="F28" s="448">
        <v>13406159.19</v>
      </c>
      <c r="G28" s="461"/>
      <c r="H28" s="448">
        <v>13273056.4</v>
      </c>
      <c r="I28" s="449"/>
      <c r="J28" s="17"/>
    </row>
    <row r="29" spans="1:10" ht="12.75">
      <c r="A29" s="127"/>
      <c r="B29" s="137" t="s">
        <v>147</v>
      </c>
      <c r="C29" s="138" t="s">
        <v>148</v>
      </c>
      <c r="D29" s="138"/>
      <c r="E29" s="136">
        <v>156</v>
      </c>
      <c r="F29" s="448">
        <v>0</v>
      </c>
      <c r="G29" s="461"/>
      <c r="H29" s="448">
        <v>0</v>
      </c>
      <c r="I29" s="449"/>
      <c r="J29" s="17"/>
    </row>
    <row r="30" spans="1:10" ht="9.75" customHeight="1">
      <c r="A30" s="127"/>
      <c r="B30" s="137"/>
      <c r="C30" s="138"/>
      <c r="D30" s="138"/>
      <c r="E30" s="136"/>
      <c r="F30" s="448"/>
      <c r="G30" s="461"/>
      <c r="H30" s="448"/>
      <c r="I30" s="449"/>
      <c r="J30" s="17"/>
    </row>
    <row r="31" spans="1:10" ht="12.75">
      <c r="A31" s="134" t="s">
        <v>149</v>
      </c>
      <c r="B31" s="135" t="s">
        <v>150</v>
      </c>
      <c r="C31" s="128"/>
      <c r="D31" s="128"/>
      <c r="E31" s="136">
        <v>16</v>
      </c>
      <c r="F31" s="418">
        <v>74559.05</v>
      </c>
      <c r="G31" s="419"/>
      <c r="H31" s="418">
        <v>224603.06</v>
      </c>
      <c r="I31" s="439"/>
      <c r="J31" s="17"/>
    </row>
    <row r="32" spans="1:10" ht="9.75" customHeight="1">
      <c r="A32" s="127"/>
      <c r="B32" s="128"/>
      <c r="C32" s="135"/>
      <c r="D32" s="135"/>
      <c r="E32" s="136"/>
      <c r="F32" s="452"/>
      <c r="G32" s="462"/>
      <c r="H32" s="452"/>
      <c r="I32" s="453"/>
      <c r="J32" s="17"/>
    </row>
    <row r="33" spans="1:10" ht="12.75">
      <c r="A33" s="139" t="s">
        <v>151</v>
      </c>
      <c r="B33" s="139"/>
      <c r="C33" s="139"/>
      <c r="D33" s="139"/>
      <c r="E33" s="136" t="s">
        <v>152</v>
      </c>
      <c r="F33" s="454">
        <f>F35+F44+F53</f>
        <v>8973374.1</v>
      </c>
      <c r="G33" s="463"/>
      <c r="H33" s="454">
        <f>H35+H44+H53</f>
        <v>8216271.6899999995</v>
      </c>
      <c r="I33" s="455"/>
      <c r="J33" s="17"/>
    </row>
    <row r="34" spans="1:10" ht="9.75" customHeight="1">
      <c r="A34" s="139"/>
      <c r="B34" s="139"/>
      <c r="C34" s="139"/>
      <c r="D34" s="139"/>
      <c r="E34" s="136"/>
      <c r="F34" s="456"/>
      <c r="G34" s="464"/>
      <c r="H34" s="456"/>
      <c r="I34" s="457"/>
      <c r="J34" s="17"/>
    </row>
    <row r="35" spans="1:10" ht="12.75">
      <c r="A35" s="134" t="s">
        <v>153</v>
      </c>
      <c r="B35" s="135" t="s">
        <v>154</v>
      </c>
      <c r="C35" s="128"/>
      <c r="D35" s="128"/>
      <c r="E35" s="136">
        <v>17</v>
      </c>
      <c r="F35" s="418">
        <f>SUM(F36:F42)</f>
        <v>7723173.26</v>
      </c>
      <c r="G35" s="419"/>
      <c r="H35" s="418">
        <f>SUM(H36:H42)</f>
        <v>7225112.76</v>
      </c>
      <c r="I35" s="439"/>
      <c r="J35" s="17"/>
    </row>
    <row r="36" spans="1:10" ht="12.75">
      <c r="A36" s="127"/>
      <c r="B36" s="137" t="s">
        <v>132</v>
      </c>
      <c r="C36" s="138" t="s">
        <v>155</v>
      </c>
      <c r="D36" s="138"/>
      <c r="E36" s="136" t="s">
        <v>156</v>
      </c>
      <c r="F36" s="452">
        <v>7272007.49</v>
      </c>
      <c r="G36" s="462"/>
      <c r="H36" s="452">
        <v>6743548.67</v>
      </c>
      <c r="I36" s="453"/>
      <c r="J36" s="17"/>
    </row>
    <row r="37" spans="1:10" ht="12.75">
      <c r="A37" s="127"/>
      <c r="B37" s="137" t="s">
        <v>134</v>
      </c>
      <c r="C37" s="138" t="s">
        <v>157</v>
      </c>
      <c r="D37" s="138"/>
      <c r="E37" s="136">
        <v>1714</v>
      </c>
      <c r="F37" s="448">
        <v>451165.77</v>
      </c>
      <c r="G37" s="461"/>
      <c r="H37" s="448">
        <v>481564.09</v>
      </c>
      <c r="I37" s="449"/>
      <c r="J37" s="17"/>
    </row>
    <row r="38" spans="1:10" ht="12.75">
      <c r="A38" s="127"/>
      <c r="B38" s="137" t="s">
        <v>136</v>
      </c>
      <c r="C38" s="138" t="s">
        <v>158</v>
      </c>
      <c r="D38" s="138"/>
      <c r="E38" s="136">
        <v>172</v>
      </c>
      <c r="F38" s="448">
        <v>0</v>
      </c>
      <c r="G38" s="461"/>
      <c r="H38" s="448">
        <v>0</v>
      </c>
      <c r="I38" s="449"/>
      <c r="J38" s="17"/>
    </row>
    <row r="39" spans="1:10" ht="12.75">
      <c r="A39" s="127"/>
      <c r="B39" s="137" t="s">
        <v>147</v>
      </c>
      <c r="C39" s="138" t="s">
        <v>159</v>
      </c>
      <c r="D39" s="138"/>
      <c r="E39" s="136">
        <v>174</v>
      </c>
      <c r="F39" s="448">
        <v>0</v>
      </c>
      <c r="G39" s="461"/>
      <c r="H39" s="448">
        <v>0</v>
      </c>
      <c r="I39" s="449"/>
      <c r="J39" s="17"/>
    </row>
    <row r="40" spans="1:10" ht="12.75">
      <c r="A40" s="127"/>
      <c r="B40" s="137" t="s">
        <v>160</v>
      </c>
      <c r="C40" s="138" t="s">
        <v>161</v>
      </c>
      <c r="D40" s="138"/>
      <c r="E40" s="136">
        <v>176</v>
      </c>
      <c r="F40" s="448">
        <v>0</v>
      </c>
      <c r="G40" s="461"/>
      <c r="H40" s="448">
        <v>0</v>
      </c>
      <c r="I40" s="449"/>
      <c r="J40" s="17"/>
    </row>
    <row r="41" spans="1:10" ht="12.75">
      <c r="A41" s="127"/>
      <c r="B41" s="137" t="s">
        <v>162</v>
      </c>
      <c r="C41" s="138" t="s">
        <v>163</v>
      </c>
      <c r="D41" s="138"/>
      <c r="E41" s="136">
        <v>177</v>
      </c>
      <c r="F41" s="448">
        <v>0</v>
      </c>
      <c r="G41" s="461"/>
      <c r="H41" s="448">
        <v>0</v>
      </c>
      <c r="I41" s="449"/>
      <c r="J41" s="17"/>
    </row>
    <row r="42" spans="1:10" ht="12.75">
      <c r="A42" s="127"/>
      <c r="B42" s="137" t="s">
        <v>164</v>
      </c>
      <c r="C42" s="138" t="s">
        <v>165</v>
      </c>
      <c r="D42" s="138"/>
      <c r="E42" s="136">
        <v>178</v>
      </c>
      <c r="F42" s="448">
        <v>0</v>
      </c>
      <c r="G42" s="461"/>
      <c r="H42" s="448">
        <v>0</v>
      </c>
      <c r="I42" s="449"/>
      <c r="J42" s="17"/>
    </row>
    <row r="43" spans="1:10" ht="9.75" customHeight="1">
      <c r="A43" s="127"/>
      <c r="B43" s="137"/>
      <c r="C43" s="138"/>
      <c r="D43" s="138"/>
      <c r="E43" s="136"/>
      <c r="F43" s="448"/>
      <c r="G43" s="461"/>
      <c r="H43" s="448"/>
      <c r="I43" s="449"/>
      <c r="J43" s="17"/>
    </row>
    <row r="44" spans="1:10" ht="12.75">
      <c r="A44" s="134" t="s">
        <v>166</v>
      </c>
      <c r="B44" s="135" t="s">
        <v>167</v>
      </c>
      <c r="C44" s="128"/>
      <c r="D44" s="128"/>
      <c r="E44" s="140" t="s">
        <v>168</v>
      </c>
      <c r="F44" s="418">
        <f>F45+SUM(F49:F51)</f>
        <v>1250200.84</v>
      </c>
      <c r="G44" s="419"/>
      <c r="H44" s="418">
        <f>H45+SUM(H49:H51)</f>
        <v>991158.9299999999</v>
      </c>
      <c r="I44" s="439"/>
      <c r="J44" s="17"/>
    </row>
    <row r="45" spans="1:10" ht="12.75">
      <c r="A45" s="127"/>
      <c r="B45" s="137" t="s">
        <v>132</v>
      </c>
      <c r="C45" s="138" t="s">
        <v>169</v>
      </c>
      <c r="D45" s="138"/>
      <c r="E45" s="140">
        <v>43</v>
      </c>
      <c r="F45" s="452">
        <f>SUM(F46:F48)</f>
        <v>693382.4500000001</v>
      </c>
      <c r="G45" s="462"/>
      <c r="H45" s="452">
        <f>SUM(H46:H48)</f>
        <v>664415.24</v>
      </c>
      <c r="I45" s="453"/>
      <c r="J45" s="17"/>
    </row>
    <row r="46" spans="1:10" ht="12.75">
      <c r="A46" s="127"/>
      <c r="B46" s="137"/>
      <c r="C46" s="138" t="s">
        <v>170</v>
      </c>
      <c r="D46" s="138"/>
      <c r="E46" s="136">
        <v>435</v>
      </c>
      <c r="F46" s="448">
        <v>662290.3</v>
      </c>
      <c r="G46" s="461"/>
      <c r="H46" s="448">
        <v>615032.74</v>
      </c>
      <c r="I46" s="449"/>
      <c r="J46" s="17"/>
    </row>
    <row r="47" spans="1:10" ht="12.75">
      <c r="A47" s="127"/>
      <c r="B47" s="137"/>
      <c r="C47" s="138" t="s">
        <v>171</v>
      </c>
      <c r="D47" s="138"/>
      <c r="E47" s="136">
        <v>436</v>
      </c>
      <c r="F47" s="448">
        <v>31092.15</v>
      </c>
      <c r="G47" s="461"/>
      <c r="H47" s="448">
        <v>49382.5</v>
      </c>
      <c r="I47" s="449"/>
      <c r="J47" s="17"/>
    </row>
    <row r="48" spans="1:10" ht="12.75">
      <c r="A48" s="127"/>
      <c r="B48" s="137"/>
      <c r="C48" s="138" t="s">
        <v>172</v>
      </c>
      <c r="D48" s="138"/>
      <c r="E48" s="136">
        <v>433</v>
      </c>
      <c r="F48" s="448">
        <v>0</v>
      </c>
      <c r="G48" s="461"/>
      <c r="H48" s="448">
        <v>0</v>
      </c>
      <c r="I48" s="449"/>
      <c r="J48" s="17"/>
    </row>
    <row r="49" spans="1:10" ht="12.75">
      <c r="A49" s="127"/>
      <c r="B49" s="137" t="s">
        <v>134</v>
      </c>
      <c r="C49" s="138" t="s">
        <v>173</v>
      </c>
      <c r="D49" s="138"/>
      <c r="E49" s="136">
        <v>44</v>
      </c>
      <c r="F49" s="448">
        <v>403847.36</v>
      </c>
      <c r="G49" s="461"/>
      <c r="H49" s="448">
        <v>67780.91</v>
      </c>
      <c r="I49" s="449"/>
      <c r="J49" s="17"/>
    </row>
    <row r="50" spans="1:10" ht="12.75">
      <c r="A50" s="127"/>
      <c r="B50" s="137" t="s">
        <v>136</v>
      </c>
      <c r="C50" s="138" t="s">
        <v>174</v>
      </c>
      <c r="D50" s="138"/>
      <c r="E50" s="136">
        <v>45</v>
      </c>
      <c r="F50" s="448">
        <v>87406.82</v>
      </c>
      <c r="G50" s="461"/>
      <c r="H50" s="448">
        <v>105845.69</v>
      </c>
      <c r="I50" s="449"/>
      <c r="J50" s="17"/>
    </row>
    <row r="51" spans="1:10" ht="12.75">
      <c r="A51" s="127"/>
      <c r="B51" s="137" t="s">
        <v>147</v>
      </c>
      <c r="C51" s="138" t="s">
        <v>175</v>
      </c>
      <c r="D51" s="138"/>
      <c r="E51" s="140" t="s">
        <v>176</v>
      </c>
      <c r="F51" s="448">
        <v>65564.21</v>
      </c>
      <c r="G51" s="461"/>
      <c r="H51" s="448">
        <v>153117.09</v>
      </c>
      <c r="I51" s="449"/>
      <c r="J51" s="17"/>
    </row>
    <row r="52" spans="1:10" ht="9.75" customHeight="1">
      <c r="A52" s="127"/>
      <c r="B52" s="137"/>
      <c r="C52" s="138"/>
      <c r="D52" s="138"/>
      <c r="E52" s="140"/>
      <c r="F52" s="448"/>
      <c r="G52" s="461"/>
      <c r="H52" s="448"/>
      <c r="I52" s="449"/>
      <c r="J52" s="17"/>
    </row>
    <row r="53" spans="1:10" ht="12.75">
      <c r="A53" s="134" t="s">
        <v>177</v>
      </c>
      <c r="B53" s="135" t="s">
        <v>109</v>
      </c>
      <c r="C53" s="128"/>
      <c r="D53" s="128"/>
      <c r="E53" s="136" t="s">
        <v>178</v>
      </c>
      <c r="F53" s="418">
        <v>0</v>
      </c>
      <c r="G53" s="419"/>
      <c r="H53" s="418">
        <v>0</v>
      </c>
      <c r="I53" s="439"/>
      <c r="J53" s="17"/>
    </row>
    <row r="54" spans="1:10" ht="9.75" customHeight="1">
      <c r="A54" s="134"/>
      <c r="B54" s="135"/>
      <c r="C54" s="128"/>
      <c r="D54" s="128"/>
      <c r="E54" s="136"/>
      <c r="F54" s="431"/>
      <c r="G54" s="432"/>
      <c r="H54" s="431"/>
      <c r="I54" s="444"/>
      <c r="J54" s="17"/>
    </row>
    <row r="55" spans="1:10" ht="12.75">
      <c r="A55" s="134" t="s">
        <v>179</v>
      </c>
      <c r="B55" s="135" t="s">
        <v>180</v>
      </c>
      <c r="C55" s="128"/>
      <c r="D55" s="128"/>
      <c r="E55" s="136" t="s">
        <v>181</v>
      </c>
      <c r="F55" s="418">
        <v>65191.52</v>
      </c>
      <c r="G55" s="419"/>
      <c r="H55" s="418">
        <v>65193.64</v>
      </c>
      <c r="I55" s="439"/>
      <c r="J55" s="17"/>
    </row>
    <row r="56" spans="1:10" ht="12.75">
      <c r="A56" s="127"/>
      <c r="B56" s="128"/>
      <c r="C56" s="135"/>
      <c r="D56" s="135"/>
      <c r="E56" s="136"/>
      <c r="F56" s="452"/>
      <c r="G56" s="462"/>
      <c r="H56" s="452"/>
      <c r="I56" s="453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50">
        <f>F10+F33+F55</f>
        <v>75253508.26999998</v>
      </c>
      <c r="G57" s="458"/>
      <c r="H57" s="450">
        <f>H10+H33+H55</f>
        <v>75003872.67999999</v>
      </c>
      <c r="I57" s="451"/>
      <c r="J57" s="17"/>
    </row>
    <row r="58" spans="1:10" ht="12.75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9" ht="12.75">
      <c r="A59" s="75"/>
      <c r="B59" s="75"/>
      <c r="C59" s="75"/>
      <c r="D59" s="75"/>
      <c r="E59" s="75"/>
      <c r="F59" s="75"/>
      <c r="G59" s="75"/>
      <c r="H59" s="75"/>
      <c r="I59" s="75"/>
    </row>
  </sheetData>
  <sheetProtection/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/>
  <dimension ref="A1:I66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LA ROCHE EN ARDENNE</v>
      </c>
      <c r="E1" s="252"/>
      <c r="F1" s="252"/>
      <c r="G1" s="248" t="str">
        <f>Coordonnées!P1</f>
        <v>Code INS</v>
      </c>
      <c r="H1" s="402"/>
      <c r="I1" s="201">
        <f>Coordonnées!R1</f>
        <v>83031</v>
      </c>
    </row>
    <row r="2" spans="1:9" ht="12.75">
      <c r="A2" s="253"/>
      <c r="B2" s="254"/>
      <c r="C2" s="249"/>
      <c r="D2" s="254"/>
      <c r="E2" s="254"/>
      <c r="F2" s="254"/>
      <c r="G2" s="249" t="str">
        <f>Coordonnées!P2</f>
        <v>Exercice:</v>
      </c>
      <c r="H2" s="403"/>
      <c r="I2" s="202">
        <f>Coordonnées!R2</f>
        <v>2019</v>
      </c>
    </row>
    <row r="3" spans="1:9" ht="12.75">
      <c r="A3" s="398" t="str">
        <f>Coordonnées!A3</f>
        <v>Modèle officiel généré par l'application eComptes © SPW.INTERIEUR &amp; ACTION SOCIALE</v>
      </c>
      <c r="B3" s="398"/>
      <c r="C3" s="398"/>
      <c r="D3" s="398"/>
      <c r="E3" s="398"/>
      <c r="F3" s="200"/>
      <c r="G3" s="471" t="str">
        <f>Coordonnées!P3</f>
        <v>Version:</v>
      </c>
      <c r="H3" s="472"/>
      <c r="I3" s="191">
        <f>Coordonnées!R3</f>
        <v>1</v>
      </c>
    </row>
    <row r="4" ht="13.5" thickBot="1"/>
    <row r="5" spans="1:9" ht="12.75">
      <c r="A5" s="107"/>
      <c r="B5" s="108"/>
      <c r="C5" s="107"/>
      <c r="D5" s="109"/>
      <c r="E5" s="527" t="s">
        <v>42</v>
      </c>
      <c r="F5" s="530">
        <f>I2</f>
        <v>2019</v>
      </c>
      <c r="G5" s="531"/>
      <c r="H5" s="530">
        <f>F5-1</f>
        <v>2018</v>
      </c>
      <c r="I5" s="536"/>
    </row>
    <row r="6" spans="1:9" ht="12.75">
      <c r="A6" s="110"/>
      <c r="B6" s="111"/>
      <c r="C6" s="108" t="s">
        <v>184</v>
      </c>
      <c r="D6" s="112"/>
      <c r="E6" s="528"/>
      <c r="F6" s="532"/>
      <c r="G6" s="533"/>
      <c r="H6" s="532"/>
      <c r="I6" s="537"/>
    </row>
    <row r="7" spans="1:9" ht="9.75" customHeight="1" thickBot="1">
      <c r="A7" s="110"/>
      <c r="B7" s="111"/>
      <c r="C7" s="112"/>
      <c r="D7" s="112"/>
      <c r="E7" s="529"/>
      <c r="F7" s="534"/>
      <c r="G7" s="535"/>
      <c r="H7" s="534"/>
      <c r="I7" s="538"/>
    </row>
    <row r="8" spans="1:9" ht="12.75">
      <c r="A8" s="113" t="s">
        <v>185</v>
      </c>
      <c r="B8" s="114" t="s">
        <v>186</v>
      </c>
      <c r="C8" s="112"/>
      <c r="D8" s="112"/>
      <c r="E8" s="115" t="s">
        <v>187</v>
      </c>
      <c r="F8" s="512"/>
      <c r="G8" s="526"/>
      <c r="H8" s="512"/>
      <c r="I8" s="513"/>
    </row>
    <row r="9" spans="1:9" ht="12.75">
      <c r="A9" s="110"/>
      <c r="B9" s="110" t="s">
        <v>51</v>
      </c>
      <c r="C9" s="116" t="s">
        <v>188</v>
      </c>
      <c r="D9" s="116"/>
      <c r="E9" s="117">
        <v>60</v>
      </c>
      <c r="F9" s="482">
        <v>1131826.75</v>
      </c>
      <c r="G9" s="508"/>
      <c r="H9" s="482">
        <v>1205051.17</v>
      </c>
      <c r="I9" s="483"/>
    </row>
    <row r="10" spans="1:9" ht="12.75">
      <c r="A10" s="110"/>
      <c r="B10" s="110" t="s">
        <v>53</v>
      </c>
      <c r="C10" s="116" t="s">
        <v>189</v>
      </c>
      <c r="D10" s="116"/>
      <c r="E10" s="117">
        <v>61</v>
      </c>
      <c r="F10" s="482">
        <v>865987.93</v>
      </c>
      <c r="G10" s="508"/>
      <c r="H10" s="482">
        <v>926974.88</v>
      </c>
      <c r="I10" s="483"/>
    </row>
    <row r="11" spans="1:9" ht="12.75">
      <c r="A11" s="110"/>
      <c r="B11" s="110" t="s">
        <v>55</v>
      </c>
      <c r="C11" s="116" t="s">
        <v>190</v>
      </c>
      <c r="D11" s="116"/>
      <c r="E11" s="118">
        <v>62</v>
      </c>
      <c r="F11" s="482">
        <v>3309664.19</v>
      </c>
      <c r="G11" s="508"/>
      <c r="H11" s="482">
        <v>3203424.74</v>
      </c>
      <c r="I11" s="483"/>
    </row>
    <row r="12" spans="1:9" ht="12.75">
      <c r="A12" s="110"/>
      <c r="B12" s="110" t="s">
        <v>57</v>
      </c>
      <c r="C12" s="116" t="s">
        <v>191</v>
      </c>
      <c r="D12" s="116"/>
      <c r="E12" s="118">
        <v>63</v>
      </c>
      <c r="F12" s="482">
        <v>1893700.29</v>
      </c>
      <c r="G12" s="508"/>
      <c r="H12" s="482">
        <v>2059811.27</v>
      </c>
      <c r="I12" s="483"/>
    </row>
    <row r="13" spans="1:9" ht="12.75">
      <c r="A13" s="110"/>
      <c r="B13" s="110" t="s">
        <v>59</v>
      </c>
      <c r="C13" s="116" t="s">
        <v>192</v>
      </c>
      <c r="D13" s="116"/>
      <c r="E13" s="117">
        <v>64</v>
      </c>
      <c r="F13" s="482">
        <v>498031.31</v>
      </c>
      <c r="G13" s="508"/>
      <c r="H13" s="482">
        <v>432721.91</v>
      </c>
      <c r="I13" s="483"/>
    </row>
    <row r="14" spans="1:9" ht="12.75">
      <c r="A14" s="110"/>
      <c r="B14" s="110" t="s">
        <v>61</v>
      </c>
      <c r="C14" s="116" t="s">
        <v>193</v>
      </c>
      <c r="D14" s="116"/>
      <c r="E14" s="117">
        <v>65</v>
      </c>
      <c r="F14" s="482">
        <f>SUM(F15:F17)</f>
        <v>166578.88</v>
      </c>
      <c r="G14" s="508"/>
      <c r="H14" s="482">
        <f>SUM(H15:H17)</f>
        <v>160561.96</v>
      </c>
      <c r="I14" s="483"/>
    </row>
    <row r="15" spans="1:9" ht="12.75">
      <c r="A15" s="110"/>
      <c r="B15" s="110" t="s">
        <v>187</v>
      </c>
      <c r="C15" s="116" t="s">
        <v>194</v>
      </c>
      <c r="D15" s="116"/>
      <c r="E15" s="117" t="s">
        <v>195</v>
      </c>
      <c r="F15" s="482">
        <v>164953.59</v>
      </c>
      <c r="G15" s="508"/>
      <c r="H15" s="482">
        <v>159041.53</v>
      </c>
      <c r="I15" s="483"/>
    </row>
    <row r="16" spans="1:9" ht="12.75">
      <c r="A16" s="110"/>
      <c r="B16" s="110"/>
      <c r="C16" s="116" t="s">
        <v>196</v>
      </c>
      <c r="D16" s="116"/>
      <c r="E16" s="117">
        <v>657</v>
      </c>
      <c r="F16" s="494">
        <v>171.13</v>
      </c>
      <c r="G16" s="516"/>
      <c r="H16" s="494">
        <v>231.74</v>
      </c>
      <c r="I16" s="495"/>
    </row>
    <row r="17" spans="1:9" ht="12.75">
      <c r="A17" s="110"/>
      <c r="B17" s="110"/>
      <c r="C17" s="116" t="s">
        <v>197</v>
      </c>
      <c r="D17" s="116"/>
      <c r="E17" s="117">
        <v>658</v>
      </c>
      <c r="F17" s="482">
        <v>1454.16</v>
      </c>
      <c r="G17" s="508"/>
      <c r="H17" s="482">
        <v>1288.69</v>
      </c>
      <c r="I17" s="483"/>
    </row>
    <row r="18" spans="1:9" ht="9.75" customHeight="1">
      <c r="A18" s="110"/>
      <c r="B18" s="111"/>
      <c r="C18" s="116"/>
      <c r="D18" s="116"/>
      <c r="E18" s="117"/>
      <c r="F18" s="482"/>
      <c r="G18" s="508"/>
      <c r="H18" s="482"/>
      <c r="I18" s="483"/>
    </row>
    <row r="19" spans="1:9" ht="12.75">
      <c r="A19" s="113" t="s">
        <v>198</v>
      </c>
      <c r="B19" s="114" t="s">
        <v>199</v>
      </c>
      <c r="C19" s="112"/>
      <c r="D19" s="112"/>
      <c r="E19" s="117" t="s">
        <v>200</v>
      </c>
      <c r="F19" s="418">
        <f>SUM(F9:F14)</f>
        <v>7865789.35</v>
      </c>
      <c r="G19" s="514"/>
      <c r="H19" s="418">
        <f>SUM(H9:H14)</f>
        <v>7988545.930000001</v>
      </c>
      <c r="I19" s="439"/>
    </row>
    <row r="20" spans="1:9" ht="9.75" customHeight="1">
      <c r="A20" s="110"/>
      <c r="B20" s="111"/>
      <c r="C20" s="116"/>
      <c r="D20" s="116"/>
      <c r="E20" s="117"/>
      <c r="F20" s="506"/>
      <c r="G20" s="523"/>
      <c r="H20" s="506"/>
      <c r="I20" s="507"/>
    </row>
    <row r="21" spans="1:9" ht="12.75">
      <c r="A21" s="113" t="s">
        <v>73</v>
      </c>
      <c r="B21" s="119" t="s">
        <v>201</v>
      </c>
      <c r="C21" s="120"/>
      <c r="D21" s="120"/>
      <c r="E21" s="117" t="s">
        <v>187</v>
      </c>
      <c r="F21" s="490">
        <f>IF(Charges!F19&lt;Produits!F19,Produits!F19-Charges!F19,0)</f>
        <v>0</v>
      </c>
      <c r="G21" s="509"/>
      <c r="H21" s="490">
        <f>IF(Charges!H19&lt;Produits!H19,Produits!H19-Charges!H19,0)</f>
        <v>0</v>
      </c>
      <c r="I21" s="491"/>
    </row>
    <row r="22" spans="1:9" ht="9.75" customHeight="1">
      <c r="A22" s="113"/>
      <c r="B22" s="119"/>
      <c r="C22" s="120"/>
      <c r="D22" s="120"/>
      <c r="E22" s="117"/>
      <c r="F22" s="492"/>
      <c r="G22" s="515"/>
      <c r="H22" s="492"/>
      <c r="I22" s="493"/>
    </row>
    <row r="23" spans="1:9" ht="12.75">
      <c r="A23" s="113" t="s">
        <v>79</v>
      </c>
      <c r="B23" s="524" t="s">
        <v>292</v>
      </c>
      <c r="C23" s="524"/>
      <c r="D23" s="525"/>
      <c r="E23" s="118" t="s">
        <v>202</v>
      </c>
      <c r="F23" s="494"/>
      <c r="G23" s="516"/>
      <c r="H23" s="494"/>
      <c r="I23" s="495"/>
    </row>
    <row r="24" spans="1:9" ht="12.75">
      <c r="A24" s="110"/>
      <c r="B24" s="524"/>
      <c r="C24" s="524"/>
      <c r="D24" s="525"/>
      <c r="E24" s="117"/>
      <c r="F24" s="494"/>
      <c r="G24" s="516"/>
      <c r="H24" s="494"/>
      <c r="I24" s="495"/>
    </row>
    <row r="25" spans="1:9" ht="12.75">
      <c r="A25" s="110"/>
      <c r="B25" s="110" t="s">
        <v>51</v>
      </c>
      <c r="C25" s="116" t="s">
        <v>203</v>
      </c>
      <c r="D25" s="116"/>
      <c r="E25" s="117">
        <v>660</v>
      </c>
      <c r="F25" s="482">
        <v>1516791.11</v>
      </c>
      <c r="G25" s="508"/>
      <c r="H25" s="482">
        <v>1840241.52</v>
      </c>
      <c r="I25" s="483"/>
    </row>
    <row r="26" spans="1:9" ht="12.75">
      <c r="A26" s="110"/>
      <c r="B26" s="110" t="s">
        <v>53</v>
      </c>
      <c r="C26" s="116" t="s">
        <v>204</v>
      </c>
      <c r="D26" s="116"/>
      <c r="E26" s="117">
        <v>661</v>
      </c>
      <c r="F26" s="482">
        <v>253015.14</v>
      </c>
      <c r="G26" s="508"/>
      <c r="H26" s="482">
        <v>0</v>
      </c>
      <c r="I26" s="483"/>
    </row>
    <row r="27" spans="1:9" ht="12.75">
      <c r="A27" s="110"/>
      <c r="B27" s="110" t="s">
        <v>55</v>
      </c>
      <c r="C27" s="116" t="s">
        <v>205</v>
      </c>
      <c r="D27" s="116"/>
      <c r="E27" s="118" t="s">
        <v>206</v>
      </c>
      <c r="F27" s="482">
        <v>0</v>
      </c>
      <c r="G27" s="508"/>
      <c r="H27" s="482">
        <v>0</v>
      </c>
      <c r="I27" s="483"/>
    </row>
    <row r="28" spans="1:9" ht="12.75">
      <c r="A28" s="110"/>
      <c r="B28" s="110" t="s">
        <v>57</v>
      </c>
      <c r="C28" s="116" t="s">
        <v>207</v>
      </c>
      <c r="D28" s="116"/>
      <c r="E28" s="117"/>
      <c r="F28" s="494"/>
      <c r="G28" s="516"/>
      <c r="H28" s="494"/>
      <c r="I28" s="495"/>
    </row>
    <row r="29" spans="1:9" ht="12.75">
      <c r="A29" s="110"/>
      <c r="B29" s="110"/>
      <c r="C29" s="116" t="s">
        <v>208</v>
      </c>
      <c r="D29" s="116"/>
      <c r="E29" s="117">
        <v>665</v>
      </c>
      <c r="F29" s="482">
        <v>30398.32</v>
      </c>
      <c r="G29" s="508"/>
      <c r="H29" s="482">
        <v>27032.73</v>
      </c>
      <c r="I29" s="483"/>
    </row>
    <row r="30" spans="1:9" ht="12.75">
      <c r="A30" s="110"/>
      <c r="B30" s="110" t="s">
        <v>59</v>
      </c>
      <c r="C30" s="116" t="s">
        <v>209</v>
      </c>
      <c r="D30" s="116"/>
      <c r="E30" s="117">
        <v>666</v>
      </c>
      <c r="F30" s="482">
        <v>-150044.01</v>
      </c>
      <c r="G30" s="508"/>
      <c r="H30" s="482">
        <v>126000</v>
      </c>
      <c r="I30" s="483"/>
    </row>
    <row r="31" spans="1:9" ht="12.75">
      <c r="A31" s="110"/>
      <c r="B31" s="110" t="s">
        <v>61</v>
      </c>
      <c r="C31" s="116" t="s">
        <v>210</v>
      </c>
      <c r="D31" s="116"/>
      <c r="E31" s="117" t="s">
        <v>187</v>
      </c>
      <c r="F31" s="494"/>
      <c r="G31" s="516"/>
      <c r="H31" s="494"/>
      <c r="I31" s="495"/>
    </row>
    <row r="32" spans="1:9" ht="12.75">
      <c r="A32" s="110"/>
      <c r="B32" s="110"/>
      <c r="C32" s="116" t="s">
        <v>211</v>
      </c>
      <c r="D32" s="116"/>
      <c r="E32" s="117">
        <v>667</v>
      </c>
      <c r="F32" s="482">
        <v>170299.36</v>
      </c>
      <c r="G32" s="508"/>
      <c r="H32" s="482">
        <v>190972.63</v>
      </c>
      <c r="I32" s="483"/>
    </row>
    <row r="33" spans="1:9" ht="9.75" customHeight="1">
      <c r="A33" s="110"/>
      <c r="B33" s="111"/>
      <c r="C33" s="116"/>
      <c r="D33" s="116"/>
      <c r="E33" s="117"/>
      <c r="F33" s="482"/>
      <c r="G33" s="508"/>
      <c r="H33" s="482"/>
      <c r="I33" s="483"/>
    </row>
    <row r="34" spans="1:9" ht="12.75">
      <c r="A34" s="113" t="s">
        <v>84</v>
      </c>
      <c r="B34" s="114" t="s">
        <v>212</v>
      </c>
      <c r="C34" s="112"/>
      <c r="D34" s="112"/>
      <c r="E34" s="117">
        <v>66</v>
      </c>
      <c r="F34" s="418">
        <f>SUM(F25:F32)</f>
        <v>1820459.92</v>
      </c>
      <c r="G34" s="514"/>
      <c r="H34" s="418">
        <f>SUM(H25:H32)</f>
        <v>2184246.88</v>
      </c>
      <c r="I34" s="439"/>
    </row>
    <row r="35" spans="1:9" ht="9.75" customHeight="1">
      <c r="A35" s="113"/>
      <c r="B35" s="114"/>
      <c r="C35" s="112"/>
      <c r="D35" s="112"/>
      <c r="E35" s="117"/>
      <c r="F35" s="484"/>
      <c r="G35" s="510"/>
      <c r="H35" s="484"/>
      <c r="I35" s="485"/>
    </row>
    <row r="36" spans="1:9" ht="12.75">
      <c r="A36" s="113" t="s">
        <v>213</v>
      </c>
      <c r="B36" s="114" t="s">
        <v>214</v>
      </c>
      <c r="C36" s="116"/>
      <c r="D36" s="116"/>
      <c r="E36" s="117" t="s">
        <v>215</v>
      </c>
      <c r="F36" s="418">
        <f>F19+F34</f>
        <v>9686249.27</v>
      </c>
      <c r="G36" s="514"/>
      <c r="H36" s="418">
        <f>H19+H34</f>
        <v>10172792.81</v>
      </c>
      <c r="I36" s="439"/>
    </row>
    <row r="37" spans="1:9" ht="9.75" customHeight="1">
      <c r="A37" s="113"/>
      <c r="B37" s="114"/>
      <c r="C37" s="116"/>
      <c r="D37" s="116"/>
      <c r="E37" s="117"/>
      <c r="F37" s="484"/>
      <c r="G37" s="510"/>
      <c r="H37" s="484"/>
      <c r="I37" s="485"/>
    </row>
    <row r="38" spans="1:9" ht="12.75">
      <c r="A38" s="113" t="s">
        <v>93</v>
      </c>
      <c r="B38" s="114" t="s">
        <v>216</v>
      </c>
      <c r="C38" s="116"/>
      <c r="D38" s="116"/>
      <c r="E38" s="117" t="s">
        <v>187</v>
      </c>
      <c r="F38" s="502">
        <f>IF(Charges!F36&lt;Produits!F33,Produits!F33-Charges!F36,0)</f>
        <v>0</v>
      </c>
      <c r="G38" s="521"/>
      <c r="H38" s="502">
        <f>IF(Charges!H36&lt;Produits!H33,Produits!H33-Charges!H36,0)</f>
        <v>0</v>
      </c>
      <c r="I38" s="503"/>
    </row>
    <row r="39" spans="1:9" ht="9.75" customHeight="1">
      <c r="A39" s="113"/>
      <c r="B39" s="114"/>
      <c r="C39" s="116"/>
      <c r="D39" s="116"/>
      <c r="E39" s="117"/>
      <c r="F39" s="504"/>
      <c r="G39" s="522"/>
      <c r="H39" s="504"/>
      <c r="I39" s="505"/>
    </row>
    <row r="40" spans="1:9" ht="12.75">
      <c r="A40" s="113" t="s">
        <v>108</v>
      </c>
      <c r="B40" s="114" t="s">
        <v>217</v>
      </c>
      <c r="C40" s="116"/>
      <c r="D40" s="116"/>
      <c r="E40" s="117"/>
      <c r="F40" s="494"/>
      <c r="G40" s="516"/>
      <c r="H40" s="494"/>
      <c r="I40" s="495"/>
    </row>
    <row r="41" spans="1:9" ht="12.75">
      <c r="A41" s="113"/>
      <c r="B41" s="110" t="s">
        <v>51</v>
      </c>
      <c r="C41" s="116" t="s">
        <v>218</v>
      </c>
      <c r="D41" s="116"/>
      <c r="E41" s="117">
        <v>671</v>
      </c>
      <c r="F41" s="482">
        <v>102043.56</v>
      </c>
      <c r="G41" s="508"/>
      <c r="H41" s="482">
        <v>28197.19</v>
      </c>
      <c r="I41" s="483"/>
    </row>
    <row r="42" spans="1:9" ht="12.75">
      <c r="A42" s="113"/>
      <c r="B42" s="110" t="s">
        <v>53</v>
      </c>
      <c r="C42" s="116" t="s">
        <v>219</v>
      </c>
      <c r="D42" s="116"/>
      <c r="E42" s="117">
        <v>672</v>
      </c>
      <c r="F42" s="482">
        <v>0</v>
      </c>
      <c r="G42" s="508"/>
      <c r="H42" s="482">
        <v>59628.88</v>
      </c>
      <c r="I42" s="483"/>
    </row>
    <row r="43" spans="1:9" ht="12.75">
      <c r="A43" s="113"/>
      <c r="B43" s="110" t="s">
        <v>55</v>
      </c>
      <c r="C43" s="116" t="s">
        <v>220</v>
      </c>
      <c r="D43" s="116"/>
      <c r="E43" s="117">
        <v>673</v>
      </c>
      <c r="F43" s="482">
        <v>0</v>
      </c>
      <c r="G43" s="508"/>
      <c r="H43" s="482">
        <v>0</v>
      </c>
      <c r="I43" s="483"/>
    </row>
    <row r="44" spans="1:9" s="27" customFormat="1" ht="18" customHeight="1">
      <c r="A44" s="121"/>
      <c r="B44" s="122"/>
      <c r="C44" s="120" t="s">
        <v>221</v>
      </c>
      <c r="D44" s="123"/>
      <c r="E44" s="124">
        <v>67</v>
      </c>
      <c r="F44" s="500">
        <f>SUM(F41:F43)</f>
        <v>102043.56</v>
      </c>
      <c r="G44" s="520"/>
      <c r="H44" s="500">
        <f>SUM(H41:H43)</f>
        <v>87826.06999999999</v>
      </c>
      <c r="I44" s="501"/>
    </row>
    <row r="45" spans="1:9" ht="9.75" customHeight="1">
      <c r="A45" s="113"/>
      <c r="B45" s="125"/>
      <c r="C45" s="120"/>
      <c r="D45" s="120"/>
      <c r="E45" s="117"/>
      <c r="F45" s="431"/>
      <c r="G45" s="517"/>
      <c r="H45" s="431"/>
      <c r="I45" s="444"/>
    </row>
    <row r="46" spans="1:9" ht="12.75">
      <c r="A46" s="113" t="s">
        <v>111</v>
      </c>
      <c r="B46" s="114" t="s">
        <v>222</v>
      </c>
      <c r="C46" s="116"/>
      <c r="D46" s="116"/>
      <c r="E46" s="117"/>
      <c r="F46" s="494"/>
      <c r="G46" s="516"/>
      <c r="H46" s="494"/>
      <c r="I46" s="495"/>
    </row>
    <row r="47" spans="1:9" ht="12.75">
      <c r="A47" s="113"/>
      <c r="B47" s="110" t="s">
        <v>51</v>
      </c>
      <c r="C47" s="116" t="s">
        <v>223</v>
      </c>
      <c r="D47" s="116"/>
      <c r="E47" s="117">
        <v>685</v>
      </c>
      <c r="F47" s="482">
        <v>700000</v>
      </c>
      <c r="G47" s="508"/>
      <c r="H47" s="482">
        <v>0</v>
      </c>
      <c r="I47" s="483"/>
    </row>
    <row r="48" spans="1:9" ht="12.75">
      <c r="A48" s="113"/>
      <c r="B48" s="110" t="s">
        <v>53</v>
      </c>
      <c r="C48" s="116" t="s">
        <v>224</v>
      </c>
      <c r="D48" s="116"/>
      <c r="E48" s="117">
        <v>686</v>
      </c>
      <c r="F48" s="482">
        <v>771075.44</v>
      </c>
      <c r="G48" s="508"/>
      <c r="H48" s="482">
        <v>156149.02</v>
      </c>
      <c r="I48" s="483"/>
    </row>
    <row r="49" spans="1:9" ht="18" customHeight="1">
      <c r="A49" s="113"/>
      <c r="B49" s="125"/>
      <c r="C49" s="120" t="s">
        <v>225</v>
      </c>
      <c r="D49" s="120"/>
      <c r="E49" s="117">
        <v>68</v>
      </c>
      <c r="F49" s="418">
        <f>SUM(F47:F48)</f>
        <v>1471075.44</v>
      </c>
      <c r="G49" s="514"/>
      <c r="H49" s="418">
        <f>SUM(H47:H48)</f>
        <v>156149.02</v>
      </c>
      <c r="I49" s="439"/>
    </row>
    <row r="50" spans="1:9" ht="9.75" customHeight="1">
      <c r="A50" s="113"/>
      <c r="B50" s="125"/>
      <c r="C50" s="120"/>
      <c r="D50" s="120"/>
      <c r="E50" s="117"/>
      <c r="F50" s="431"/>
      <c r="G50" s="517"/>
      <c r="H50" s="431"/>
      <c r="I50" s="444"/>
    </row>
    <row r="51" spans="1:9" ht="12.75">
      <c r="A51" s="113" t="s">
        <v>118</v>
      </c>
      <c r="B51" s="524" t="s">
        <v>290</v>
      </c>
      <c r="C51" s="524"/>
      <c r="D51" s="525"/>
      <c r="E51" s="117"/>
      <c r="F51" s="496"/>
      <c r="G51" s="518"/>
      <c r="H51" s="496"/>
      <c r="I51" s="497"/>
    </row>
    <row r="52" spans="1:9" ht="12.75">
      <c r="A52" s="113"/>
      <c r="B52" s="524"/>
      <c r="C52" s="524"/>
      <c r="D52" s="525"/>
      <c r="E52" s="117" t="s">
        <v>226</v>
      </c>
      <c r="F52" s="498">
        <f>F44+F49</f>
        <v>1573119</v>
      </c>
      <c r="G52" s="519"/>
      <c r="H52" s="498">
        <f>H44+H49</f>
        <v>243975.08999999997</v>
      </c>
      <c r="I52" s="499"/>
    </row>
    <row r="53" spans="1:9" ht="9.75" customHeight="1">
      <c r="A53" s="113"/>
      <c r="B53" s="114"/>
      <c r="C53" s="116"/>
      <c r="D53" s="116"/>
      <c r="E53" s="117"/>
      <c r="F53" s="484"/>
      <c r="G53" s="510"/>
      <c r="H53" s="484"/>
      <c r="I53" s="485"/>
    </row>
    <row r="54" spans="1:9" ht="12.75">
      <c r="A54" s="113" t="s">
        <v>227</v>
      </c>
      <c r="B54" s="114" t="s">
        <v>228</v>
      </c>
      <c r="C54" s="116"/>
      <c r="D54" s="120"/>
      <c r="E54" s="117"/>
      <c r="F54" s="490">
        <f>IF(Charges!F52&lt;Produits!F51,Produits!F51-Charges!F52,0)</f>
        <v>0</v>
      </c>
      <c r="G54" s="509"/>
      <c r="H54" s="490">
        <f>IF(Charges!H52&lt;Produits!H51,Produits!H51-Charges!H52,0)</f>
        <v>1233815.69</v>
      </c>
      <c r="I54" s="491"/>
    </row>
    <row r="55" spans="1:9" ht="9.75" customHeight="1">
      <c r="A55" s="113"/>
      <c r="B55" s="125"/>
      <c r="C55" s="116"/>
      <c r="D55" s="120"/>
      <c r="E55" s="117"/>
      <c r="F55" s="484"/>
      <c r="G55" s="510"/>
      <c r="H55" s="484"/>
      <c r="I55" s="485"/>
    </row>
    <row r="56" spans="1:9" ht="12.75">
      <c r="A56" s="113" t="s">
        <v>229</v>
      </c>
      <c r="B56" s="114" t="s">
        <v>230</v>
      </c>
      <c r="C56" s="116"/>
      <c r="D56" s="120"/>
      <c r="E56" s="117"/>
      <c r="F56" s="418">
        <f>F36+F52</f>
        <v>11259368.27</v>
      </c>
      <c r="G56" s="514"/>
      <c r="H56" s="418">
        <f>H36+H52</f>
        <v>10416767.9</v>
      </c>
      <c r="I56" s="439"/>
    </row>
    <row r="57" spans="1:9" ht="9.75" customHeight="1">
      <c r="A57" s="113"/>
      <c r="B57" s="125"/>
      <c r="C57" s="116"/>
      <c r="D57" s="116"/>
      <c r="E57" s="117"/>
      <c r="F57" s="484"/>
      <c r="G57" s="510"/>
      <c r="H57" s="484"/>
      <c r="I57" s="485"/>
    </row>
    <row r="58" spans="1:9" ht="12.75">
      <c r="A58" s="113" t="s">
        <v>231</v>
      </c>
      <c r="B58" s="114" t="s">
        <v>232</v>
      </c>
      <c r="C58" s="116"/>
      <c r="D58" s="116"/>
      <c r="E58" s="117"/>
      <c r="F58" s="490">
        <f>IF(Charges!F56&lt;Produits!F55,Produits!F55-Charges!F56,0)</f>
        <v>0</v>
      </c>
      <c r="G58" s="509"/>
      <c r="H58" s="490">
        <f>IF(Charges!H56&lt;Produits!H55,Produits!H55-Charges!H56,0)</f>
        <v>276944.7199999988</v>
      </c>
      <c r="I58" s="491"/>
    </row>
    <row r="59" spans="1:9" ht="9.75" customHeight="1">
      <c r="A59" s="113"/>
      <c r="B59" s="114"/>
      <c r="C59" s="116"/>
      <c r="D59" s="116"/>
      <c r="E59" s="117"/>
      <c r="F59" s="492"/>
      <c r="G59" s="515"/>
      <c r="H59" s="492"/>
      <c r="I59" s="493"/>
    </row>
    <row r="60" spans="1:9" ht="12.75">
      <c r="A60" s="113" t="s">
        <v>233</v>
      </c>
      <c r="B60" s="114" t="s">
        <v>234</v>
      </c>
      <c r="C60" s="116"/>
      <c r="D60" s="116"/>
      <c r="E60" s="117"/>
      <c r="F60" s="494"/>
      <c r="G60" s="516"/>
      <c r="H60" s="494"/>
      <c r="I60" s="495"/>
    </row>
    <row r="61" spans="1:9" ht="12.75">
      <c r="A61" s="113"/>
      <c r="B61" s="110" t="s">
        <v>51</v>
      </c>
      <c r="C61" s="116" t="s">
        <v>235</v>
      </c>
      <c r="D61" s="116"/>
      <c r="E61" s="117">
        <v>69201</v>
      </c>
      <c r="F61" s="482">
        <v>0</v>
      </c>
      <c r="G61" s="508"/>
      <c r="H61" s="482">
        <v>0</v>
      </c>
      <c r="I61" s="483"/>
    </row>
    <row r="62" spans="1:9" ht="12.75">
      <c r="A62" s="113"/>
      <c r="B62" s="110" t="s">
        <v>53</v>
      </c>
      <c r="C62" s="116" t="s">
        <v>236</v>
      </c>
      <c r="D62" s="116"/>
      <c r="E62" s="117">
        <v>69202</v>
      </c>
      <c r="F62" s="482">
        <v>0</v>
      </c>
      <c r="G62" s="508"/>
      <c r="H62" s="482">
        <v>1233815.69</v>
      </c>
      <c r="I62" s="483"/>
    </row>
    <row r="63" spans="1:9" ht="18" customHeight="1">
      <c r="A63" s="113"/>
      <c r="B63" s="125"/>
      <c r="C63" s="120" t="s">
        <v>237</v>
      </c>
      <c r="D63" s="120"/>
      <c r="E63" s="117">
        <v>69</v>
      </c>
      <c r="F63" s="490">
        <f>SUM(F61:F62)</f>
        <v>0</v>
      </c>
      <c r="G63" s="509"/>
      <c r="H63" s="486">
        <f>SUM(H61:H62)</f>
        <v>1233815.69</v>
      </c>
      <c r="I63" s="487"/>
    </row>
    <row r="64" spans="1:9" ht="9.75" customHeight="1">
      <c r="A64" s="113"/>
      <c r="B64" s="125"/>
      <c r="C64" s="116"/>
      <c r="D64" s="116"/>
      <c r="E64" s="117"/>
      <c r="F64" s="484"/>
      <c r="G64" s="510"/>
      <c r="H64" s="484"/>
      <c r="I64" s="485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488">
        <f>F56+F63</f>
        <v>11259368.27</v>
      </c>
      <c r="G65" s="511"/>
      <c r="H65" s="488">
        <f>H56+H63</f>
        <v>11650583.59</v>
      </c>
      <c r="I65" s="489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sheetProtection/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62:I62"/>
    <mergeCell ref="H63:I63"/>
    <mergeCell ref="H64:I64"/>
    <mergeCell ref="H65:I65"/>
    <mergeCell ref="H56:I56"/>
    <mergeCell ref="H57:I57"/>
    <mergeCell ref="H58:I58"/>
    <mergeCell ref="H59:I5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J68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57421875" style="0" customWidth="1"/>
    <col min="7" max="8" width="6.7109375" style="0" customWidth="1"/>
    <col min="9" max="9" width="11.57421875" style="0" customWidth="1"/>
  </cols>
  <sheetData>
    <row r="1" spans="1:10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LA ROCHE EN ARDENNE</v>
      </c>
      <c r="E1" s="252"/>
      <c r="F1" s="252"/>
      <c r="G1" s="248" t="str">
        <f>Coordonnées!P1</f>
        <v>Code INS</v>
      </c>
      <c r="H1" s="402"/>
      <c r="I1" s="201">
        <f>Coordonnées!R1</f>
        <v>83031</v>
      </c>
      <c r="J1" s="23"/>
    </row>
    <row r="2" spans="1:10" ht="12.75">
      <c r="A2" s="253"/>
      <c r="B2" s="254"/>
      <c r="C2" s="249"/>
      <c r="D2" s="254"/>
      <c r="E2" s="254"/>
      <c r="F2" s="254"/>
      <c r="G2" s="250" t="str">
        <f>Coordonnées!P2</f>
        <v>Exercice:</v>
      </c>
      <c r="H2" s="470"/>
      <c r="I2" s="202">
        <f>Coordonnées!R2</f>
        <v>2019</v>
      </c>
      <c r="J2" s="23"/>
    </row>
    <row r="3" spans="1:10" ht="12.75">
      <c r="A3" s="466" t="str">
        <f>Coordonnées!A3</f>
        <v>Modèle officiel généré par l'application eComptes © SPW.INTERIEUR &amp;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 ht="12.75">
      <c r="A5" s="87"/>
      <c r="B5" s="88"/>
      <c r="C5" s="89"/>
      <c r="D5" s="89"/>
      <c r="E5" s="596" t="s">
        <v>42</v>
      </c>
      <c r="F5" s="578">
        <f>I2</f>
        <v>2019</v>
      </c>
      <c r="G5" s="579"/>
      <c r="H5" s="584">
        <f>F5-1</f>
        <v>2018</v>
      </c>
      <c r="I5" s="585"/>
      <c r="J5" s="23"/>
    </row>
    <row r="6" spans="1:10" ht="12.75">
      <c r="A6" s="90" t="s">
        <v>184</v>
      </c>
      <c r="B6" s="91"/>
      <c r="C6" s="91"/>
      <c r="D6" s="91"/>
      <c r="E6" s="597"/>
      <c r="F6" s="580"/>
      <c r="G6" s="581"/>
      <c r="H6" s="586"/>
      <c r="I6" s="587"/>
      <c r="J6" s="24"/>
    </row>
    <row r="7" spans="1:10" ht="11.25" customHeight="1" thickBot="1">
      <c r="A7" s="92"/>
      <c r="B7" s="93"/>
      <c r="C7" s="93"/>
      <c r="D7" s="93"/>
      <c r="E7" s="597"/>
      <c r="F7" s="582"/>
      <c r="G7" s="583"/>
      <c r="H7" s="588"/>
      <c r="I7" s="589"/>
      <c r="J7" s="24"/>
    </row>
    <row r="8" spans="1:10" ht="12.75">
      <c r="A8" s="94" t="s">
        <v>240</v>
      </c>
      <c r="B8" s="95" t="s">
        <v>241</v>
      </c>
      <c r="C8" s="93"/>
      <c r="D8" s="93"/>
      <c r="E8" s="96" t="s">
        <v>187</v>
      </c>
      <c r="F8" s="590"/>
      <c r="G8" s="591"/>
      <c r="H8" s="559"/>
      <c r="I8" s="560"/>
      <c r="J8" s="23"/>
    </row>
    <row r="9" spans="1:10" ht="12.75">
      <c r="A9" s="92"/>
      <c r="B9" s="97" t="s">
        <v>132</v>
      </c>
      <c r="C9" s="98" t="s">
        <v>242</v>
      </c>
      <c r="D9" s="98"/>
      <c r="E9" s="99">
        <v>70</v>
      </c>
      <c r="F9" s="568">
        <v>4244577.99</v>
      </c>
      <c r="G9" s="569"/>
      <c r="H9" s="547">
        <v>4073040.88</v>
      </c>
      <c r="I9" s="548"/>
      <c r="J9" s="23"/>
    </row>
    <row r="10" spans="1:10" ht="12.75">
      <c r="A10" s="92"/>
      <c r="B10" s="97" t="s">
        <v>134</v>
      </c>
      <c r="C10" s="98" t="s">
        <v>243</v>
      </c>
      <c r="D10" s="98"/>
      <c r="E10" s="99">
        <v>71</v>
      </c>
      <c r="F10" s="568">
        <v>749597.1</v>
      </c>
      <c r="G10" s="569"/>
      <c r="H10" s="547">
        <v>1213189.28</v>
      </c>
      <c r="I10" s="548"/>
      <c r="J10" s="23"/>
    </row>
    <row r="11" spans="1:10" ht="12.75">
      <c r="A11" s="92"/>
      <c r="B11" s="97" t="s">
        <v>136</v>
      </c>
      <c r="C11" s="98" t="s">
        <v>244</v>
      </c>
      <c r="D11" s="98"/>
      <c r="E11" s="100"/>
      <c r="F11" s="568"/>
      <c r="G11" s="569"/>
      <c r="H11" s="547"/>
      <c r="I11" s="548"/>
      <c r="J11" s="23"/>
    </row>
    <row r="12" spans="1:10" ht="12.75">
      <c r="A12" s="92"/>
      <c r="B12" s="97"/>
      <c r="C12" s="98" t="s">
        <v>245</v>
      </c>
      <c r="D12" s="98"/>
      <c r="E12" s="99" t="s">
        <v>246</v>
      </c>
      <c r="F12" s="568">
        <v>2741795.25</v>
      </c>
      <c r="G12" s="569"/>
      <c r="H12" s="547">
        <v>2594201.98</v>
      </c>
      <c r="I12" s="548"/>
      <c r="J12" s="23"/>
    </row>
    <row r="13" spans="1:10" ht="12.75">
      <c r="A13" s="92"/>
      <c r="B13" s="97" t="s">
        <v>147</v>
      </c>
      <c r="C13" s="98" t="s">
        <v>247</v>
      </c>
      <c r="D13" s="98"/>
      <c r="E13" s="99">
        <v>74</v>
      </c>
      <c r="F13" s="568">
        <v>30398.32</v>
      </c>
      <c r="G13" s="569"/>
      <c r="H13" s="547">
        <v>27032.73</v>
      </c>
      <c r="I13" s="548"/>
      <c r="J13" s="23"/>
    </row>
    <row r="14" spans="1:10" ht="12.75">
      <c r="A14" s="92"/>
      <c r="B14" s="97" t="s">
        <v>160</v>
      </c>
      <c r="C14" s="98" t="s">
        <v>248</v>
      </c>
      <c r="D14" s="98"/>
      <c r="E14" s="99">
        <v>75</v>
      </c>
      <c r="F14" s="576">
        <f>SUM(F16:F17)</f>
        <v>60858.42</v>
      </c>
      <c r="G14" s="577"/>
      <c r="H14" s="561">
        <f>SUM(H16:H17)</f>
        <v>60612.880000000005</v>
      </c>
      <c r="I14" s="562"/>
      <c r="J14" s="23"/>
    </row>
    <row r="15" spans="1:10" ht="12.75">
      <c r="A15" s="92"/>
      <c r="B15" s="97" t="s">
        <v>187</v>
      </c>
      <c r="C15" s="98" t="s">
        <v>249</v>
      </c>
      <c r="D15" s="98"/>
      <c r="E15" s="99"/>
      <c r="F15" s="572">
        <v>10100.47</v>
      </c>
      <c r="G15" s="573"/>
      <c r="H15" s="552">
        <v>10696.23</v>
      </c>
      <c r="I15" s="553"/>
      <c r="J15" s="23"/>
    </row>
    <row r="16" spans="1:10" ht="12.75">
      <c r="A16" s="92"/>
      <c r="B16" s="97"/>
      <c r="C16" s="98" t="s">
        <v>250</v>
      </c>
      <c r="D16" s="98"/>
      <c r="E16" s="99" t="s">
        <v>251</v>
      </c>
      <c r="F16" s="568">
        <v>10100.47</v>
      </c>
      <c r="G16" s="569"/>
      <c r="H16" s="547">
        <v>10696.23</v>
      </c>
      <c r="I16" s="548"/>
      <c r="J16" s="23"/>
    </row>
    <row r="17" spans="1:10" ht="12.75">
      <c r="A17" s="92"/>
      <c r="B17" s="97"/>
      <c r="C17" s="98" t="s">
        <v>252</v>
      </c>
      <c r="D17" s="98"/>
      <c r="E17" s="99" t="s">
        <v>253</v>
      </c>
      <c r="F17" s="568">
        <v>50757.95</v>
      </c>
      <c r="G17" s="569"/>
      <c r="H17" s="547">
        <v>49916.65</v>
      </c>
      <c r="I17" s="548"/>
      <c r="J17" s="23"/>
    </row>
    <row r="18" spans="1:10" ht="9.75" customHeight="1">
      <c r="A18" s="92"/>
      <c r="B18" s="93"/>
      <c r="C18" s="98"/>
      <c r="D18" s="98"/>
      <c r="E18" s="99"/>
      <c r="F18" s="568"/>
      <c r="G18" s="569"/>
      <c r="H18" s="547"/>
      <c r="I18" s="548"/>
      <c r="J18" s="23"/>
    </row>
    <row r="19" spans="1:10" ht="12.75">
      <c r="A19" s="94" t="s">
        <v>128</v>
      </c>
      <c r="B19" s="95" t="s">
        <v>254</v>
      </c>
      <c r="C19" s="93"/>
      <c r="D19" s="93"/>
      <c r="E19" s="99" t="s">
        <v>255</v>
      </c>
      <c r="F19" s="418">
        <f>SUM(F9:F14)</f>
        <v>7827227.08</v>
      </c>
      <c r="G19" s="419"/>
      <c r="H19" s="514">
        <f>SUM(H9:H14)</f>
        <v>7968077.750000001</v>
      </c>
      <c r="I19" s="439"/>
      <c r="J19" s="24"/>
    </row>
    <row r="20" spans="1:10" ht="9.75" customHeight="1">
      <c r="A20" s="92"/>
      <c r="B20" s="93"/>
      <c r="C20" s="98"/>
      <c r="D20" s="98"/>
      <c r="E20" s="99"/>
      <c r="F20" s="574"/>
      <c r="G20" s="575"/>
      <c r="H20" s="554"/>
      <c r="I20" s="555"/>
      <c r="J20" s="24"/>
    </row>
    <row r="21" spans="1:10" ht="12.75">
      <c r="A21" s="94" t="s">
        <v>130</v>
      </c>
      <c r="B21" s="101" t="s">
        <v>256</v>
      </c>
      <c r="C21" s="95"/>
      <c r="D21" s="95"/>
      <c r="E21" s="99" t="s">
        <v>187</v>
      </c>
      <c r="F21" s="541">
        <f>IF(Charges!F19&gt;Produits!F19,Charges!F19-Produits!F19,0)</f>
        <v>38562.26999999955</v>
      </c>
      <c r="G21" s="563"/>
      <c r="H21" s="541">
        <f>IF(Charges!H19&gt;Produits!H19,Charges!H19-Produits!H19,0)</f>
        <v>20468.179999999702</v>
      </c>
      <c r="I21" s="542"/>
      <c r="J21" s="23"/>
    </row>
    <row r="22" spans="1:10" ht="9.75" customHeight="1">
      <c r="A22" s="94"/>
      <c r="B22" s="101"/>
      <c r="C22" s="95"/>
      <c r="D22" s="95"/>
      <c r="E22" s="99"/>
      <c r="F22" s="504"/>
      <c r="G22" s="556"/>
      <c r="H22" s="522"/>
      <c r="I22" s="505"/>
      <c r="J22" s="23"/>
    </row>
    <row r="23" spans="1:10" ht="12.75">
      <c r="A23" s="94" t="s">
        <v>138</v>
      </c>
      <c r="B23" s="592" t="s">
        <v>291</v>
      </c>
      <c r="C23" s="592"/>
      <c r="D23" s="593"/>
      <c r="E23" s="100" t="s">
        <v>202</v>
      </c>
      <c r="F23" s="570"/>
      <c r="G23" s="571"/>
      <c r="H23" s="549"/>
      <c r="I23" s="550"/>
      <c r="J23" s="24"/>
    </row>
    <row r="24" spans="1:10" ht="12.75">
      <c r="A24" s="92"/>
      <c r="B24" s="592"/>
      <c r="C24" s="592"/>
      <c r="D24" s="593"/>
      <c r="E24" s="99"/>
      <c r="F24" s="566"/>
      <c r="G24" s="567"/>
      <c r="H24" s="545"/>
      <c r="I24" s="546"/>
      <c r="J24" s="24"/>
    </row>
    <row r="25" spans="1:10" ht="12.75">
      <c r="A25" s="92"/>
      <c r="B25" s="97" t="s">
        <v>132</v>
      </c>
      <c r="C25" s="98" t="s">
        <v>257</v>
      </c>
      <c r="D25" s="98"/>
      <c r="E25" s="99">
        <v>761</v>
      </c>
      <c r="F25" s="568">
        <v>359397.01</v>
      </c>
      <c r="G25" s="569"/>
      <c r="H25" s="547">
        <v>400761.92</v>
      </c>
      <c r="I25" s="548"/>
      <c r="J25" s="23"/>
    </row>
    <row r="26" spans="1:10" ht="12.75">
      <c r="A26" s="92"/>
      <c r="B26" s="97" t="s">
        <v>134</v>
      </c>
      <c r="C26" s="98" t="s">
        <v>258</v>
      </c>
      <c r="D26" s="98"/>
      <c r="E26" s="99">
        <v>764</v>
      </c>
      <c r="F26" s="568">
        <v>0</v>
      </c>
      <c r="G26" s="569"/>
      <c r="H26" s="547">
        <v>0</v>
      </c>
      <c r="I26" s="548"/>
      <c r="J26" s="23"/>
    </row>
    <row r="27" spans="1:10" ht="12.75">
      <c r="A27" s="92"/>
      <c r="B27" s="97" t="s">
        <v>136</v>
      </c>
      <c r="C27" s="98" t="s">
        <v>259</v>
      </c>
      <c r="D27" s="98"/>
      <c r="E27" s="99">
        <v>765</v>
      </c>
      <c r="F27" s="568">
        <v>498031.31</v>
      </c>
      <c r="G27" s="569"/>
      <c r="H27" s="547">
        <v>432721.91</v>
      </c>
      <c r="I27" s="548"/>
      <c r="J27" s="23"/>
    </row>
    <row r="28" spans="1:10" ht="23.25" customHeight="1">
      <c r="A28" s="92"/>
      <c r="B28" s="192" t="s">
        <v>147</v>
      </c>
      <c r="C28" s="594" t="s">
        <v>293</v>
      </c>
      <c r="D28" s="595"/>
      <c r="E28" s="99">
        <v>767</v>
      </c>
      <c r="F28" s="568">
        <v>454535.35</v>
      </c>
      <c r="G28" s="569"/>
      <c r="H28" s="547">
        <v>414360.26</v>
      </c>
      <c r="I28" s="548"/>
      <c r="J28" s="24"/>
    </row>
    <row r="29" spans="1:10" ht="12.75">
      <c r="A29" s="92"/>
      <c r="B29" s="97" t="s">
        <v>160</v>
      </c>
      <c r="C29" s="98" t="s">
        <v>260</v>
      </c>
      <c r="D29" s="98"/>
      <c r="E29" s="99">
        <v>769</v>
      </c>
      <c r="F29" s="568">
        <v>0</v>
      </c>
      <c r="G29" s="569"/>
      <c r="H29" s="547">
        <v>0</v>
      </c>
      <c r="I29" s="548"/>
      <c r="J29" s="23"/>
    </row>
    <row r="30" spans="1:10" ht="9.75" customHeight="1">
      <c r="A30" s="92"/>
      <c r="B30" s="93"/>
      <c r="C30" s="98"/>
      <c r="D30" s="98"/>
      <c r="E30" s="99"/>
      <c r="F30" s="568"/>
      <c r="G30" s="569"/>
      <c r="H30" s="547"/>
      <c r="I30" s="548"/>
      <c r="J30" s="24"/>
    </row>
    <row r="31" spans="1:10" ht="12.75">
      <c r="A31" s="94" t="s">
        <v>142</v>
      </c>
      <c r="B31" s="95" t="s">
        <v>261</v>
      </c>
      <c r="C31" s="93"/>
      <c r="D31" s="93"/>
      <c r="E31" s="99">
        <v>76</v>
      </c>
      <c r="F31" s="418">
        <f>SUM(F25:F29)</f>
        <v>1311963.67</v>
      </c>
      <c r="G31" s="419"/>
      <c r="H31" s="514">
        <f>SUM(H25:H29)</f>
        <v>1247844.0899999999</v>
      </c>
      <c r="I31" s="439"/>
      <c r="J31" s="23"/>
    </row>
    <row r="32" spans="1:10" ht="9.75" customHeight="1">
      <c r="A32" s="94"/>
      <c r="B32" s="95"/>
      <c r="C32" s="93"/>
      <c r="D32" s="93"/>
      <c r="E32" s="99"/>
      <c r="F32" s="504"/>
      <c r="G32" s="556"/>
      <c r="H32" s="522"/>
      <c r="I32" s="505"/>
      <c r="J32" s="23"/>
    </row>
    <row r="33" spans="1:10" ht="12.75">
      <c r="A33" s="94" t="s">
        <v>149</v>
      </c>
      <c r="B33" s="95" t="s">
        <v>262</v>
      </c>
      <c r="C33" s="98"/>
      <c r="D33" s="98"/>
      <c r="E33" s="99" t="s">
        <v>263</v>
      </c>
      <c r="F33" s="418">
        <f>F19+F31</f>
        <v>9139190.75</v>
      </c>
      <c r="G33" s="419"/>
      <c r="H33" s="514">
        <f>H19+H31</f>
        <v>9215921.84</v>
      </c>
      <c r="I33" s="439"/>
      <c r="J33" s="23"/>
    </row>
    <row r="34" spans="1:10" ht="9.75" customHeight="1">
      <c r="A34" s="94"/>
      <c r="B34" s="95"/>
      <c r="C34" s="98"/>
      <c r="D34" s="98"/>
      <c r="E34" s="99"/>
      <c r="F34" s="504"/>
      <c r="G34" s="556"/>
      <c r="H34" s="522"/>
      <c r="I34" s="505"/>
      <c r="J34" s="23"/>
    </row>
    <row r="35" spans="1:10" ht="12.75">
      <c r="A35" s="94" t="s">
        <v>153</v>
      </c>
      <c r="B35" s="95" t="s">
        <v>264</v>
      </c>
      <c r="C35" s="98"/>
      <c r="D35" s="98"/>
      <c r="E35" s="99" t="s">
        <v>187</v>
      </c>
      <c r="F35" s="541">
        <f>IF(Charges!F36&gt;Produits!F33,Charges!F36-Produits!F33,0)</f>
        <v>547058.5199999996</v>
      </c>
      <c r="G35" s="563"/>
      <c r="H35" s="541">
        <f>IF(Charges!H36&gt;Produits!H33,Charges!H36-Produits!H33,0)</f>
        <v>956870.9700000007</v>
      </c>
      <c r="I35" s="542"/>
      <c r="J35" s="23"/>
    </row>
    <row r="36" spans="1:10" ht="9.75" customHeight="1">
      <c r="A36" s="94"/>
      <c r="B36" s="95"/>
      <c r="C36" s="98"/>
      <c r="D36" s="98"/>
      <c r="E36" s="99"/>
      <c r="F36" s="564"/>
      <c r="G36" s="565"/>
      <c r="H36" s="543"/>
      <c r="I36" s="544"/>
      <c r="J36" s="23"/>
    </row>
    <row r="37" spans="1:10" ht="12.75">
      <c r="A37" s="94" t="s">
        <v>166</v>
      </c>
      <c r="B37" s="95" t="s">
        <v>265</v>
      </c>
      <c r="C37" s="98"/>
      <c r="D37" s="98"/>
      <c r="E37" s="99"/>
      <c r="F37" s="570"/>
      <c r="G37" s="571"/>
      <c r="H37" s="549"/>
      <c r="I37" s="550"/>
      <c r="J37" s="23"/>
    </row>
    <row r="38" spans="1:10" ht="12.75">
      <c r="A38" s="94"/>
      <c r="B38" s="97" t="s">
        <v>132</v>
      </c>
      <c r="C38" s="98" t="s">
        <v>266</v>
      </c>
      <c r="D38" s="98"/>
      <c r="E38" s="99">
        <v>771</v>
      </c>
      <c r="F38" s="568">
        <v>109305.64</v>
      </c>
      <c r="G38" s="569"/>
      <c r="H38" s="547">
        <v>80062.1</v>
      </c>
      <c r="I38" s="548"/>
      <c r="J38" s="23"/>
    </row>
    <row r="39" spans="1:10" ht="12.75">
      <c r="A39" s="94"/>
      <c r="B39" s="97" t="s">
        <v>134</v>
      </c>
      <c r="C39" s="98" t="s">
        <v>267</v>
      </c>
      <c r="D39" s="98"/>
      <c r="E39" s="99">
        <v>772</v>
      </c>
      <c r="F39" s="568">
        <v>66027.76</v>
      </c>
      <c r="G39" s="569"/>
      <c r="H39" s="547">
        <v>51498.66</v>
      </c>
      <c r="I39" s="548"/>
      <c r="J39" s="23"/>
    </row>
    <row r="40" spans="1:10" ht="12.75">
      <c r="A40" s="94"/>
      <c r="B40" s="97" t="s">
        <v>136</v>
      </c>
      <c r="C40" s="98" t="s">
        <v>268</v>
      </c>
      <c r="D40" s="98"/>
      <c r="E40" s="99">
        <v>773</v>
      </c>
      <c r="F40" s="568">
        <v>0</v>
      </c>
      <c r="G40" s="569"/>
      <c r="H40" s="547">
        <v>305304.96</v>
      </c>
      <c r="I40" s="548"/>
      <c r="J40" s="23"/>
    </row>
    <row r="41" spans="1:10" ht="9" customHeight="1">
      <c r="A41" s="94"/>
      <c r="B41" s="98"/>
      <c r="C41" s="98"/>
      <c r="D41" s="98"/>
      <c r="E41" s="99"/>
      <c r="F41" s="568"/>
      <c r="G41" s="569"/>
      <c r="H41" s="547"/>
      <c r="I41" s="548"/>
      <c r="J41" s="23"/>
    </row>
    <row r="42" spans="1:10" ht="12.75">
      <c r="A42" s="94"/>
      <c r="B42" s="98"/>
      <c r="C42" s="95" t="s">
        <v>269</v>
      </c>
      <c r="D42" s="95"/>
      <c r="E42" s="99">
        <v>77</v>
      </c>
      <c r="F42" s="418">
        <f>SUM(F38:F40)</f>
        <v>175333.4</v>
      </c>
      <c r="G42" s="419"/>
      <c r="H42" s="514">
        <f>SUM(H38:H40)</f>
        <v>436865.72000000003</v>
      </c>
      <c r="I42" s="439"/>
      <c r="J42" s="23"/>
    </row>
    <row r="43" spans="1:10" ht="9.75" customHeight="1">
      <c r="A43" s="94"/>
      <c r="B43" s="98"/>
      <c r="C43" s="95"/>
      <c r="D43" s="95"/>
      <c r="E43" s="99"/>
      <c r="F43" s="431"/>
      <c r="G43" s="432"/>
      <c r="H43" s="517"/>
      <c r="I43" s="444"/>
      <c r="J43" s="23"/>
    </row>
    <row r="44" spans="1:10" ht="12.75">
      <c r="A44" s="94" t="s">
        <v>177</v>
      </c>
      <c r="B44" s="95" t="s">
        <v>270</v>
      </c>
      <c r="C44" s="98"/>
      <c r="D44" s="98"/>
      <c r="E44" s="99"/>
      <c r="F44" s="570"/>
      <c r="G44" s="571"/>
      <c r="H44" s="549"/>
      <c r="I44" s="550"/>
      <c r="J44" s="23"/>
    </row>
    <row r="45" spans="1:10" ht="12.75">
      <c r="A45" s="94"/>
      <c r="B45" s="97" t="s">
        <v>132</v>
      </c>
      <c r="C45" s="98" t="s">
        <v>266</v>
      </c>
      <c r="D45" s="98"/>
      <c r="E45" s="99">
        <v>785</v>
      </c>
      <c r="F45" s="568">
        <v>0</v>
      </c>
      <c r="G45" s="569"/>
      <c r="H45" s="547">
        <v>0</v>
      </c>
      <c r="I45" s="548"/>
      <c r="J45" s="23"/>
    </row>
    <row r="46" spans="1:10" ht="12.75">
      <c r="A46" s="94"/>
      <c r="B46" s="97" t="s">
        <v>134</v>
      </c>
      <c r="C46" s="98" t="s">
        <v>267</v>
      </c>
      <c r="D46" s="98"/>
      <c r="E46" s="99">
        <v>786</v>
      </c>
      <c r="F46" s="568">
        <v>575214.24</v>
      </c>
      <c r="G46" s="569"/>
      <c r="H46" s="547">
        <v>1040925.06</v>
      </c>
      <c r="I46" s="548"/>
      <c r="J46" s="23"/>
    </row>
    <row r="47" spans="1:10" ht="9" customHeight="1">
      <c r="A47" s="94"/>
      <c r="B47" s="98"/>
      <c r="C47" s="98"/>
      <c r="D47" s="98"/>
      <c r="E47" s="99"/>
      <c r="F47" s="570"/>
      <c r="G47" s="571"/>
      <c r="H47" s="549"/>
      <c r="I47" s="550"/>
      <c r="J47" s="23"/>
    </row>
    <row r="48" spans="1:10" ht="12.75">
      <c r="A48" s="94"/>
      <c r="B48" s="98"/>
      <c r="C48" s="95" t="s">
        <v>271</v>
      </c>
      <c r="D48" s="95"/>
      <c r="E48" s="99">
        <v>78</v>
      </c>
      <c r="F48" s="541">
        <f>SUM(F45:F46)</f>
        <v>575214.24</v>
      </c>
      <c r="G48" s="563"/>
      <c r="H48" s="551">
        <f>SUM(H45:H46)</f>
        <v>1040925.06</v>
      </c>
      <c r="I48" s="542"/>
      <c r="J48" s="23"/>
    </row>
    <row r="49" spans="1:10" ht="9.75" customHeight="1">
      <c r="A49" s="94"/>
      <c r="B49" s="98"/>
      <c r="C49" s="95"/>
      <c r="D49" s="95"/>
      <c r="E49" s="99"/>
      <c r="F49" s="564"/>
      <c r="G49" s="565"/>
      <c r="H49" s="543"/>
      <c r="I49" s="544"/>
      <c r="J49" s="23"/>
    </row>
    <row r="50" spans="1:10" ht="12.75">
      <c r="A50" s="94" t="s">
        <v>179</v>
      </c>
      <c r="B50" s="95" t="s">
        <v>272</v>
      </c>
      <c r="C50" s="98"/>
      <c r="D50" s="98"/>
      <c r="E50" s="99"/>
      <c r="F50" s="570"/>
      <c r="G50" s="571"/>
      <c r="H50" s="549"/>
      <c r="I50" s="550"/>
      <c r="J50" s="23"/>
    </row>
    <row r="51" spans="1:10" ht="12.75">
      <c r="A51" s="94"/>
      <c r="B51" s="95" t="s">
        <v>273</v>
      </c>
      <c r="C51" s="98"/>
      <c r="D51" s="98"/>
      <c r="E51" s="99" t="s">
        <v>274</v>
      </c>
      <c r="F51" s="418">
        <f>F42+F48</f>
        <v>750547.64</v>
      </c>
      <c r="G51" s="419"/>
      <c r="H51" s="514">
        <f>H42+H48</f>
        <v>1477790.78</v>
      </c>
      <c r="I51" s="439"/>
      <c r="J51" s="23"/>
    </row>
    <row r="52" spans="1:10" ht="9.75" customHeight="1">
      <c r="A52" s="94"/>
      <c r="B52" s="95"/>
      <c r="C52" s="98"/>
      <c r="D52" s="98"/>
      <c r="E52" s="99"/>
      <c r="F52" s="504"/>
      <c r="G52" s="556"/>
      <c r="H52" s="522"/>
      <c r="I52" s="505"/>
      <c r="J52" s="23"/>
    </row>
    <row r="53" spans="1:10" ht="12.75">
      <c r="A53" s="94" t="s">
        <v>275</v>
      </c>
      <c r="B53" s="95" t="s">
        <v>276</v>
      </c>
      <c r="C53" s="98"/>
      <c r="D53" s="98"/>
      <c r="E53" s="99"/>
      <c r="F53" s="541">
        <f>IF(Charges!F52&gt;Produits!F51,Charges!F52-Produits!F51,0)</f>
        <v>822571.36</v>
      </c>
      <c r="G53" s="563"/>
      <c r="H53" s="541">
        <f>IF(Charges!H52&gt;Produits!H51,Charges!H52-Produits!H51,0)</f>
        <v>0</v>
      </c>
      <c r="I53" s="542"/>
      <c r="J53" s="23"/>
    </row>
    <row r="54" spans="1:10" ht="9.75" customHeight="1">
      <c r="A54" s="94"/>
      <c r="B54" s="98"/>
      <c r="C54" s="98"/>
      <c r="D54" s="98"/>
      <c r="E54" s="99"/>
      <c r="F54" s="504"/>
      <c r="G54" s="556"/>
      <c r="H54" s="522"/>
      <c r="I54" s="505"/>
      <c r="J54" s="23"/>
    </row>
    <row r="55" spans="1:10" ht="12.75">
      <c r="A55" s="94" t="s">
        <v>277</v>
      </c>
      <c r="B55" s="95" t="s">
        <v>278</v>
      </c>
      <c r="C55" s="98"/>
      <c r="D55" s="98"/>
      <c r="E55" s="99"/>
      <c r="F55" s="418">
        <f>F33+F51</f>
        <v>9889738.39</v>
      </c>
      <c r="G55" s="419"/>
      <c r="H55" s="514">
        <f>H33+H51</f>
        <v>10693712.62</v>
      </c>
      <c r="I55" s="439"/>
      <c r="J55" s="23"/>
    </row>
    <row r="56" spans="1:10" ht="9.75" customHeight="1">
      <c r="A56" s="94"/>
      <c r="B56" s="98"/>
      <c r="C56" s="98"/>
      <c r="D56" s="98"/>
      <c r="E56" s="99"/>
      <c r="F56" s="504"/>
      <c r="G56" s="556"/>
      <c r="H56" s="522"/>
      <c r="I56" s="505"/>
      <c r="J56" s="23"/>
    </row>
    <row r="57" spans="1:10" ht="12.75">
      <c r="A57" s="94" t="s">
        <v>279</v>
      </c>
      <c r="B57" s="95" t="s">
        <v>280</v>
      </c>
      <c r="C57" s="98"/>
      <c r="D57" s="98"/>
      <c r="E57" s="99"/>
      <c r="F57" s="541">
        <f>IF(Charges!F56&gt;Produits!F55,Charges!F56-Produits!F55,0)</f>
        <v>1369629.879999999</v>
      </c>
      <c r="G57" s="563"/>
      <c r="H57" s="541">
        <f>IF(Charges!H56&gt;Produits!H55,Charges!H56-Produits!H55,0)</f>
        <v>0</v>
      </c>
      <c r="I57" s="542"/>
      <c r="J57" s="23"/>
    </row>
    <row r="58" spans="1:10" ht="9.75" customHeight="1">
      <c r="A58" s="94"/>
      <c r="B58" s="95"/>
      <c r="C58" s="98"/>
      <c r="D58" s="98"/>
      <c r="E58" s="99"/>
      <c r="F58" s="564"/>
      <c r="G58" s="565"/>
      <c r="H58" s="543"/>
      <c r="I58" s="544"/>
      <c r="J58" s="23"/>
    </row>
    <row r="59" spans="1:10" ht="12.75">
      <c r="A59" s="94" t="s">
        <v>281</v>
      </c>
      <c r="B59" s="95" t="s">
        <v>282</v>
      </c>
      <c r="C59" s="98"/>
      <c r="D59" s="98"/>
      <c r="E59" s="99"/>
      <c r="F59" s="566"/>
      <c r="G59" s="567"/>
      <c r="H59" s="545"/>
      <c r="I59" s="546"/>
      <c r="J59" s="23"/>
    </row>
    <row r="60" spans="1:10" ht="12.75">
      <c r="A60" s="94"/>
      <c r="B60" s="97" t="s">
        <v>132</v>
      </c>
      <c r="C60" s="98" t="s">
        <v>283</v>
      </c>
      <c r="D60" s="98"/>
      <c r="E60" s="99">
        <v>79201</v>
      </c>
      <c r="F60" s="568">
        <v>547058.52</v>
      </c>
      <c r="G60" s="569"/>
      <c r="H60" s="547">
        <v>956870.97</v>
      </c>
      <c r="I60" s="548"/>
      <c r="J60" s="23"/>
    </row>
    <row r="61" spans="1:10" ht="12.75">
      <c r="A61" s="94"/>
      <c r="B61" s="97" t="s">
        <v>134</v>
      </c>
      <c r="C61" s="98" t="s">
        <v>284</v>
      </c>
      <c r="D61" s="98"/>
      <c r="E61" s="99">
        <v>79202</v>
      </c>
      <c r="F61" s="568">
        <v>822571.36</v>
      </c>
      <c r="G61" s="569"/>
      <c r="H61" s="547">
        <v>0</v>
      </c>
      <c r="I61" s="548"/>
      <c r="J61" s="23"/>
    </row>
    <row r="62" spans="1:10" ht="9.75" customHeight="1">
      <c r="A62" s="94"/>
      <c r="B62" s="97"/>
      <c r="C62" s="98"/>
      <c r="D62" s="98"/>
      <c r="E62" s="99"/>
      <c r="F62" s="570"/>
      <c r="G62" s="571"/>
      <c r="H62" s="549"/>
      <c r="I62" s="550"/>
      <c r="J62" s="23"/>
    </row>
    <row r="63" spans="1:10" ht="12.75">
      <c r="A63" s="94"/>
      <c r="B63" s="97"/>
      <c r="C63" s="95" t="s">
        <v>237</v>
      </c>
      <c r="D63" s="95"/>
      <c r="E63" s="99">
        <v>79</v>
      </c>
      <c r="F63" s="418">
        <f>SUM(F60:F61)</f>
        <v>1369629.88</v>
      </c>
      <c r="G63" s="419"/>
      <c r="H63" s="514">
        <f>SUM(H60:H61)</f>
        <v>956870.97</v>
      </c>
      <c r="I63" s="439"/>
      <c r="J63" s="23"/>
    </row>
    <row r="64" spans="1:10" ht="9.75" customHeight="1">
      <c r="A64" s="94"/>
      <c r="B64" s="98"/>
      <c r="C64" s="98"/>
      <c r="D64" s="98"/>
      <c r="E64" s="99"/>
      <c r="F64" s="504"/>
      <c r="G64" s="556"/>
      <c r="H64" s="522"/>
      <c r="I64" s="505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57">
        <f>F55+F63</f>
        <v>11259368.27</v>
      </c>
      <c r="G65" s="558"/>
      <c r="H65" s="539">
        <f>H55+H63</f>
        <v>11650583.59</v>
      </c>
      <c r="I65" s="540"/>
      <c r="J65" s="23"/>
    </row>
    <row r="66" spans="1:10" ht="12.75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sheetProtection/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64:I64"/>
    <mergeCell ref="H65:I65"/>
    <mergeCell ref="H57:I57"/>
    <mergeCell ref="H58:I58"/>
    <mergeCell ref="H59:I59"/>
    <mergeCell ref="H60:I60"/>
    <mergeCell ref="H61:I61"/>
    <mergeCell ref="H62:I6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LA ROCHE EN ARDENNE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294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5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5" customHeight="1">
      <c r="A8" s="77"/>
      <c r="B8" s="619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1"/>
      <c r="S8" s="173"/>
    </row>
    <row r="9" spans="1:19" ht="16.5" customHeight="1">
      <c r="A9" s="77"/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2"/>
      <c r="S9" s="77"/>
    </row>
    <row r="10" spans="1:19" ht="16.5" customHeight="1">
      <c r="A10" s="77"/>
      <c r="B10" s="610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2"/>
      <c r="S10" s="77"/>
    </row>
    <row r="11" spans="1:19" ht="16.5" customHeight="1">
      <c r="A11" s="77"/>
      <c r="B11" s="610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2"/>
      <c r="S11" s="81"/>
    </row>
    <row r="12" spans="1:19" ht="16.5" customHeight="1">
      <c r="A12" s="77"/>
      <c r="B12" s="610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2"/>
      <c r="S12" s="82"/>
    </row>
    <row r="13" spans="1:19" ht="16.5" customHeight="1">
      <c r="A13" s="77"/>
      <c r="B13" s="610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2"/>
      <c r="S13" s="82"/>
    </row>
    <row r="14" spans="1:19" ht="16.5" customHeight="1">
      <c r="A14" s="77"/>
      <c r="B14" s="610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2"/>
      <c r="S14" s="82"/>
    </row>
    <row r="15" spans="1:19" ht="16.5" customHeight="1">
      <c r="A15" s="83"/>
      <c r="B15" s="613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5"/>
      <c r="S15" s="82"/>
    </row>
    <row r="16" spans="1:19" ht="16.5" customHeight="1">
      <c r="A16" s="77"/>
      <c r="B16" s="610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2"/>
      <c r="S16" s="82"/>
    </row>
    <row r="17" spans="1:19" ht="16.5" customHeight="1">
      <c r="A17" s="77"/>
      <c r="B17" s="610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2"/>
      <c r="S17" s="82"/>
    </row>
    <row r="18" spans="1:19" ht="16.5" customHeight="1">
      <c r="A18" s="77"/>
      <c r="B18" s="610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2"/>
      <c r="S18" s="81"/>
    </row>
    <row r="19" spans="1:19" s="80" customFormat="1" ht="16.5" customHeight="1">
      <c r="A19" s="83"/>
      <c r="B19" s="613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5"/>
      <c r="S19" s="84"/>
    </row>
    <row r="20" spans="1:19" s="80" customFormat="1" ht="16.5" customHeight="1">
      <c r="A20" s="83"/>
      <c r="B20" s="613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5"/>
      <c r="S20" s="84"/>
    </row>
    <row r="21" spans="1:19" ht="16.5" customHeight="1">
      <c r="A21" s="77"/>
      <c r="B21" s="610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2"/>
      <c r="S21" s="82"/>
    </row>
    <row r="22" spans="1:19" ht="16.5" customHeight="1">
      <c r="A22" s="77"/>
      <c r="B22" s="610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2"/>
      <c r="S22" s="82"/>
    </row>
    <row r="23" spans="1:19" ht="16.5" customHeight="1">
      <c r="A23" s="77"/>
      <c r="B23" s="610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2"/>
      <c r="S23" s="82"/>
    </row>
    <row r="24" spans="1:19" ht="16.5" customHeight="1">
      <c r="A24" s="77"/>
      <c r="B24" s="610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2"/>
      <c r="S24" s="82"/>
    </row>
    <row r="25" spans="1:19" ht="16.5" customHeight="1">
      <c r="A25" s="77"/>
      <c r="B25" s="610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2"/>
      <c r="S25" s="82"/>
    </row>
    <row r="26" spans="1:19" ht="16.5" customHeight="1">
      <c r="A26" s="77"/>
      <c r="B26" s="610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2"/>
      <c r="S26" s="82"/>
    </row>
    <row r="27" spans="1:19" ht="16.5" customHeight="1">
      <c r="A27" s="85"/>
      <c r="B27" s="604"/>
      <c r="C27" s="605"/>
      <c r="D27" s="605"/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605"/>
      <c r="P27" s="605"/>
      <c r="Q27" s="605"/>
      <c r="R27" s="606"/>
      <c r="S27" s="174"/>
    </row>
    <row r="28" spans="1:19" ht="16.5" customHeight="1">
      <c r="A28" s="77"/>
      <c r="B28" s="610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2"/>
      <c r="S28" s="82"/>
    </row>
    <row r="29" spans="1:19" ht="16.5" customHeight="1">
      <c r="A29" s="77"/>
      <c r="B29" s="610"/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2"/>
      <c r="S29" s="82"/>
    </row>
    <row r="30" spans="1:19" s="80" customFormat="1" ht="16.5" customHeight="1">
      <c r="A30" s="83"/>
      <c r="B30" s="613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5"/>
      <c r="S30" s="84"/>
    </row>
    <row r="31" spans="1:19" ht="16.5" customHeight="1">
      <c r="A31" s="77"/>
      <c r="B31" s="610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2"/>
      <c r="S31" s="82"/>
    </row>
    <row r="32" spans="1:19" ht="16.5" customHeight="1">
      <c r="A32" s="85"/>
      <c r="B32" s="604"/>
      <c r="C32" s="605"/>
      <c r="D32" s="605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6"/>
      <c r="S32" s="174"/>
    </row>
    <row r="33" spans="1:19" ht="16.5" customHeight="1">
      <c r="A33" s="85"/>
      <c r="B33" s="604"/>
      <c r="C33" s="605"/>
      <c r="D33" s="605"/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6"/>
      <c r="S33" s="174"/>
    </row>
    <row r="34" spans="1:19" s="80" customFormat="1" ht="16.5" customHeight="1">
      <c r="A34" s="83"/>
      <c r="B34" s="613"/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5"/>
      <c r="S34" s="84"/>
    </row>
    <row r="35" spans="1:19" ht="16.5" customHeight="1">
      <c r="A35" s="77"/>
      <c r="B35" s="610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2"/>
      <c r="S35" s="82"/>
    </row>
    <row r="36" spans="1:19" ht="16.5" customHeight="1">
      <c r="A36" s="86"/>
      <c r="B36" s="616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8"/>
      <c r="S36" s="174"/>
    </row>
    <row r="37" spans="1:19" s="80" customFormat="1" ht="16.5" customHeight="1">
      <c r="A37" s="83"/>
      <c r="B37" s="613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5"/>
      <c r="S37" s="84"/>
    </row>
    <row r="38" spans="1:19" ht="16.5" customHeight="1">
      <c r="A38" s="77"/>
      <c r="B38" s="610"/>
      <c r="C38" s="611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P38" s="611"/>
      <c r="Q38" s="611"/>
      <c r="R38" s="612"/>
      <c r="S38" s="82"/>
    </row>
    <row r="39" spans="1:19" ht="16.5" customHeight="1">
      <c r="A39" s="77"/>
      <c r="B39" s="610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2"/>
      <c r="S39" s="82"/>
    </row>
    <row r="40" spans="1:19" ht="16.5" customHeight="1">
      <c r="A40" s="77"/>
      <c r="B40" s="610"/>
      <c r="C40" s="611"/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2"/>
      <c r="S40" s="82"/>
    </row>
    <row r="41" spans="1:19" ht="16.5" customHeight="1">
      <c r="A41" s="77"/>
      <c r="B41" s="610"/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2"/>
      <c r="S41" s="82"/>
    </row>
    <row r="42" spans="1:19" ht="16.5" customHeight="1">
      <c r="A42" s="77"/>
      <c r="B42" s="610"/>
      <c r="C42" s="611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2"/>
      <c r="S42" s="82"/>
    </row>
    <row r="43" spans="1:19" ht="16.5" customHeight="1">
      <c r="A43" s="77"/>
      <c r="B43" s="610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2"/>
      <c r="S43" s="82"/>
    </row>
    <row r="44" spans="1:19" ht="16.5" customHeight="1">
      <c r="A44" s="85"/>
      <c r="B44" s="604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6"/>
      <c r="S44" s="174"/>
    </row>
    <row r="45" spans="1:19" ht="16.5" customHeight="1">
      <c r="A45" s="81"/>
      <c r="B45" s="607"/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9"/>
      <c r="S45" s="82"/>
    </row>
    <row r="46" spans="1:19" ht="16.5" customHeight="1">
      <c r="A46" s="77"/>
      <c r="B46" s="610"/>
      <c r="C46" s="611"/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612"/>
      <c r="S46" s="82"/>
    </row>
    <row r="47" spans="1:19" ht="16.5" customHeight="1">
      <c r="A47" s="77"/>
      <c r="B47" s="610"/>
      <c r="C47" s="611"/>
      <c r="D47" s="611"/>
      <c r="E47" s="611"/>
      <c r="F47" s="611"/>
      <c r="G47" s="611"/>
      <c r="H47" s="611"/>
      <c r="I47" s="611"/>
      <c r="J47" s="611"/>
      <c r="K47" s="611"/>
      <c r="L47" s="611"/>
      <c r="M47" s="611"/>
      <c r="N47" s="611"/>
      <c r="O47" s="611"/>
      <c r="P47" s="611"/>
      <c r="Q47" s="611"/>
      <c r="R47" s="612"/>
      <c r="S47" s="77"/>
    </row>
    <row r="48" spans="1:19" ht="16.5" customHeight="1">
      <c r="A48" s="77"/>
      <c r="B48" s="610"/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2"/>
      <c r="S48" s="82"/>
    </row>
    <row r="49" spans="1:19" ht="16.5" customHeight="1">
      <c r="A49" s="107"/>
      <c r="B49" s="598"/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600"/>
      <c r="S49" s="107"/>
    </row>
    <row r="50" spans="1:19" ht="16.5" customHeight="1">
      <c r="A50" s="107"/>
      <c r="B50" s="598"/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600"/>
      <c r="S50" s="107"/>
    </row>
    <row r="51" spans="1:19" ht="16.5" customHeight="1">
      <c r="A51" s="107"/>
      <c r="B51" s="601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3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LA ROCHE EN ARDENNE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295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5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5" customHeight="1">
      <c r="A8" s="207" t="s">
        <v>308</v>
      </c>
      <c r="B8" s="30"/>
      <c r="C8" s="208"/>
      <c r="D8" s="208"/>
      <c r="E8" s="208"/>
      <c r="F8" s="207" t="s">
        <v>309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5" customHeight="1">
      <c r="A9" s="623" t="s">
        <v>310</v>
      </c>
      <c r="B9" s="623"/>
      <c r="C9" s="623"/>
      <c r="D9" s="623"/>
      <c r="E9" s="623"/>
      <c r="F9" s="622" t="s">
        <v>311</v>
      </c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</row>
    <row r="10" spans="1:19" ht="49.5" customHeight="1">
      <c r="A10" s="623" t="s">
        <v>30</v>
      </c>
      <c r="B10" s="623"/>
      <c r="C10" s="623"/>
      <c r="D10" s="623"/>
      <c r="E10" s="623"/>
      <c r="F10" s="622" t="s">
        <v>312</v>
      </c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</row>
    <row r="11" spans="1:19" ht="49.5" customHeight="1">
      <c r="A11" s="623" t="s">
        <v>313</v>
      </c>
      <c r="B11" s="623"/>
      <c r="C11" s="623"/>
      <c r="D11" s="623"/>
      <c r="E11" s="623"/>
      <c r="F11" s="622" t="s">
        <v>314</v>
      </c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</row>
    <row r="12" spans="1:19" ht="49.5" customHeight="1">
      <c r="A12" s="623" t="s">
        <v>315</v>
      </c>
      <c r="B12" s="623"/>
      <c r="C12" s="623"/>
      <c r="D12" s="623"/>
      <c r="E12" s="623"/>
      <c r="F12" s="622" t="s">
        <v>335</v>
      </c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</row>
    <row r="13" spans="1:19" ht="49.5" customHeight="1">
      <c r="A13" s="623" t="s">
        <v>316</v>
      </c>
      <c r="B13" s="623"/>
      <c r="C13" s="623"/>
      <c r="D13" s="623"/>
      <c r="E13" s="623"/>
      <c r="F13" s="622" t="s">
        <v>317</v>
      </c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</row>
    <row r="14" spans="1:19" ht="49.5" customHeight="1">
      <c r="A14" s="623" t="s">
        <v>318</v>
      </c>
      <c r="B14" s="623"/>
      <c r="C14" s="623"/>
      <c r="D14" s="623"/>
      <c r="E14" s="623"/>
      <c r="F14" s="622" t="s">
        <v>336</v>
      </c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</row>
    <row r="15" spans="1:19" ht="51.75" customHeight="1">
      <c r="A15" s="623" t="s">
        <v>319</v>
      </c>
      <c r="B15" s="623"/>
      <c r="C15" s="623"/>
      <c r="D15" s="623"/>
      <c r="E15" s="623"/>
      <c r="F15" s="622" t="s">
        <v>320</v>
      </c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</row>
    <row r="16" spans="1:19" ht="49.5" customHeight="1">
      <c r="A16" s="624" t="s">
        <v>321</v>
      </c>
      <c r="B16" s="624"/>
      <c r="C16" s="624"/>
      <c r="D16" s="624"/>
      <c r="E16" s="624"/>
      <c r="F16" s="622" t="s">
        <v>322</v>
      </c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</row>
    <row r="17" spans="1:19" ht="49.5" customHeight="1">
      <c r="A17" s="623" t="s">
        <v>323</v>
      </c>
      <c r="B17" s="623"/>
      <c r="C17" s="623"/>
      <c r="D17" s="623"/>
      <c r="E17" s="623"/>
      <c r="F17" s="622" t="s">
        <v>337</v>
      </c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</row>
    <row r="18" spans="1:19" ht="49.5" customHeight="1">
      <c r="A18" s="623" t="s">
        <v>324</v>
      </c>
      <c r="B18" s="623"/>
      <c r="C18" s="623"/>
      <c r="D18" s="623"/>
      <c r="E18" s="623"/>
      <c r="F18" s="622" t="s">
        <v>325</v>
      </c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</row>
    <row r="19" spans="1:19" s="80" customFormat="1" ht="16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5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5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5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">
      <selection activeCell="H25" sqref="H25:J25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51" t="s">
        <v>296</v>
      </c>
      <c r="B1" s="252"/>
      <c r="C1" s="252"/>
      <c r="D1" s="248" t="s">
        <v>287</v>
      </c>
      <c r="E1" s="248"/>
      <c r="F1" s="248"/>
      <c r="G1" s="248"/>
      <c r="H1" s="248"/>
      <c r="I1" s="248"/>
      <c r="J1" s="292" t="s">
        <v>342</v>
      </c>
      <c r="K1" s="293"/>
      <c r="L1" s="293"/>
      <c r="M1" s="293"/>
      <c r="N1" s="293"/>
      <c r="O1" s="293"/>
      <c r="P1" s="272" t="s">
        <v>12</v>
      </c>
      <c r="Q1" s="273"/>
      <c r="R1" s="268"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">
        <v>1</v>
      </c>
      <c r="Q2" s="275"/>
      <c r="R2" s="270">
        <f>N27</f>
        <v>2019</v>
      </c>
      <c r="S2" s="271"/>
    </row>
    <row r="3" spans="1:19" ht="12.75">
      <c r="A3" s="209" t="s">
        <v>341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">
        <v>33</v>
      </c>
      <c r="Q3" s="291"/>
      <c r="R3" s="276">
        <v>1</v>
      </c>
      <c r="S3" s="277"/>
    </row>
    <row r="4" spans="1:19" ht="13.5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19" ht="13.5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19" ht="13.5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19" ht="13.5" customHeight="1">
      <c r="A7" s="234"/>
      <c r="B7" s="235"/>
      <c r="C7" s="235"/>
      <c r="D7" s="235"/>
      <c r="E7" s="281" t="s">
        <v>340</v>
      </c>
      <c r="F7" s="282"/>
      <c r="G7" s="282"/>
      <c r="H7" s="282"/>
      <c r="I7" s="282"/>
      <c r="J7" s="282"/>
      <c r="K7" s="282"/>
      <c r="L7" s="282"/>
      <c r="M7" s="282"/>
      <c r="N7" s="282"/>
      <c r="O7" s="283"/>
      <c r="P7" s="237"/>
      <c r="Q7" s="237"/>
      <c r="R7" s="238"/>
      <c r="S7" s="239"/>
    </row>
    <row r="8" spans="1:22" ht="13.5" customHeight="1">
      <c r="A8" s="234"/>
      <c r="B8" s="235"/>
      <c r="C8" s="235"/>
      <c r="D8" s="235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237"/>
      <c r="Q8" s="237"/>
      <c r="R8" s="238"/>
      <c r="S8" s="239"/>
      <c r="V8" s="226"/>
    </row>
    <row r="9" spans="1:19" ht="13.5" customHeight="1">
      <c r="A9" s="234"/>
      <c r="B9" s="235"/>
      <c r="C9" s="235"/>
      <c r="D9" s="235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6"/>
      <c r="P9" s="237"/>
      <c r="Q9" s="237"/>
      <c r="R9" s="238"/>
      <c r="S9" s="239"/>
    </row>
    <row r="10" spans="1:19" ht="13.5" customHeight="1">
      <c r="A10" s="234"/>
      <c r="B10" s="235"/>
      <c r="C10" s="235"/>
      <c r="D10" s="235"/>
      <c r="E10" s="287"/>
      <c r="F10" s="288"/>
      <c r="G10" s="288"/>
      <c r="H10" s="288"/>
      <c r="I10" s="288"/>
      <c r="J10" s="288"/>
      <c r="K10" s="288"/>
      <c r="L10" s="288"/>
      <c r="M10" s="288"/>
      <c r="N10" s="288"/>
      <c r="O10" s="289"/>
      <c r="P10" s="237"/>
      <c r="Q10" s="237"/>
      <c r="R10" s="238"/>
      <c r="S10" s="239"/>
    </row>
    <row r="11" spans="1:21" ht="13.5" customHeight="1">
      <c r="A11" s="234"/>
      <c r="B11" s="235"/>
      <c r="C11" s="235"/>
      <c r="D11" s="235"/>
      <c r="E11" s="295" t="s">
        <v>339</v>
      </c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37"/>
      <c r="Q11" s="237"/>
      <c r="R11" s="238"/>
      <c r="S11" s="239"/>
      <c r="U11" s="227"/>
    </row>
    <row r="12" spans="1:19" ht="13.5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19" ht="13.5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19" ht="13.5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7" ht="13.5" customHeight="1" thickTop="1">
      <c r="A15" s="262"/>
      <c r="B15" s="262"/>
      <c r="C15" s="262"/>
      <c r="D15" s="262"/>
      <c r="E15" s="262"/>
      <c r="F15" s="262"/>
      <c r="G15" s="262"/>
    </row>
    <row r="16" spans="1:19" ht="12.7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5.75" customHeight="1">
      <c r="A17" s="260" t="s">
        <v>18</v>
      </c>
      <c r="B17" s="261"/>
      <c r="C17" s="261"/>
      <c r="D17" s="261"/>
      <c r="E17" s="261"/>
      <c r="F17" s="261"/>
      <c r="G17" s="261"/>
      <c r="H17" s="255" t="s">
        <v>342</v>
      </c>
      <c r="I17" s="256"/>
      <c r="J17" s="256"/>
      <c r="K17" s="256"/>
      <c r="L17" s="256"/>
      <c r="M17" s="256"/>
      <c r="N17" s="256"/>
      <c r="O17" s="256"/>
      <c r="P17" s="256"/>
      <c r="Q17" s="256"/>
      <c r="R17" s="2"/>
      <c r="S17" s="7"/>
    </row>
    <row r="18" spans="1:19" ht="15.75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5.75" customHeight="1">
      <c r="A19" s="260" t="s">
        <v>4</v>
      </c>
      <c r="B19" s="261"/>
      <c r="C19" s="261"/>
      <c r="D19" s="261"/>
      <c r="E19" s="261"/>
      <c r="F19" s="261"/>
      <c r="G19" s="261"/>
      <c r="H19" s="257" t="s">
        <v>343</v>
      </c>
      <c r="I19" s="258"/>
      <c r="J19" s="258"/>
      <c r="K19" s="258"/>
      <c r="L19" s="258"/>
      <c r="M19" s="258"/>
      <c r="N19" s="258"/>
      <c r="O19" s="258"/>
      <c r="P19" s="258"/>
      <c r="Q19" s="259"/>
      <c r="R19" s="2"/>
      <c r="S19" s="7"/>
    </row>
    <row r="20" spans="1:19" ht="15.75" customHeight="1">
      <c r="A20" s="53"/>
      <c r="B20" s="2"/>
      <c r="C20" s="2"/>
      <c r="D20" s="2"/>
      <c r="E20" s="2"/>
      <c r="F20" s="2"/>
      <c r="G20" s="2"/>
      <c r="H20" s="306" t="s">
        <v>344</v>
      </c>
      <c r="I20" s="298"/>
      <c r="J20" s="298"/>
      <c r="K20" s="298"/>
      <c r="L20" s="298"/>
      <c r="M20" s="298"/>
      <c r="N20" s="298"/>
      <c r="O20" s="298"/>
      <c r="P20" s="298"/>
      <c r="Q20" s="307"/>
      <c r="R20" s="2"/>
      <c r="S20" s="7"/>
    </row>
    <row r="21" spans="1:19" ht="15.75" customHeight="1">
      <c r="A21" s="53"/>
      <c r="B21" s="2"/>
      <c r="C21" s="2"/>
      <c r="D21" s="2"/>
      <c r="E21" s="2"/>
      <c r="F21" s="2"/>
      <c r="G21" s="52"/>
      <c r="H21" s="278" t="s">
        <v>345</v>
      </c>
      <c r="I21" s="279"/>
      <c r="J21" s="279"/>
      <c r="K21" s="279"/>
      <c r="L21" s="279"/>
      <c r="M21" s="279"/>
      <c r="N21" s="279"/>
      <c r="O21" s="279"/>
      <c r="P21" s="279"/>
      <c r="Q21" s="280"/>
      <c r="R21" s="2"/>
      <c r="S21" s="7"/>
    </row>
    <row r="22" spans="1:19" ht="15.75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5.75" customHeight="1">
      <c r="A23" s="263" t="s">
        <v>338</v>
      </c>
      <c r="B23" s="264"/>
      <c r="C23" s="264"/>
      <c r="D23" s="264"/>
      <c r="E23" s="264"/>
      <c r="F23" s="264"/>
      <c r="G23" s="264"/>
      <c r="H23" s="265" t="s">
        <v>346</v>
      </c>
      <c r="I23" s="266"/>
      <c r="J23" s="267"/>
      <c r="K23" s="52"/>
      <c r="L23" s="2"/>
      <c r="M23" s="2"/>
      <c r="N23" s="2"/>
      <c r="O23" s="2"/>
      <c r="P23" s="2"/>
      <c r="Q23" s="63"/>
      <c r="R23" s="64"/>
      <c r="S23" s="7"/>
    </row>
    <row r="24" spans="1:19" ht="15.75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5.75" customHeight="1">
      <c r="A25" s="260" t="s">
        <v>39</v>
      </c>
      <c r="B25" s="261"/>
      <c r="C25" s="261"/>
      <c r="D25" s="261"/>
      <c r="E25" s="261"/>
      <c r="F25" s="261"/>
      <c r="G25" s="310"/>
      <c r="H25" s="265" t="s">
        <v>355</v>
      </c>
      <c r="I25" s="266"/>
      <c r="J25" s="267"/>
      <c r="K25" s="52"/>
      <c r="L25" s="2"/>
      <c r="M25" s="2"/>
      <c r="N25" s="2"/>
      <c r="O25" s="2"/>
      <c r="P25" s="2"/>
      <c r="Q25" s="63"/>
      <c r="R25" s="64"/>
      <c r="S25" s="7"/>
    </row>
    <row r="26" spans="1:19" ht="15.75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260" t="s">
        <v>301</v>
      </c>
      <c r="B27" s="261"/>
      <c r="C27" s="261"/>
      <c r="D27" s="261"/>
      <c r="E27" s="261"/>
      <c r="F27" s="261"/>
      <c r="G27" s="261"/>
      <c r="H27" s="303" t="s">
        <v>347</v>
      </c>
      <c r="I27" s="304"/>
      <c r="J27" s="305"/>
      <c r="K27" s="175"/>
      <c r="L27" s="175" t="s">
        <v>1</v>
      </c>
      <c r="M27" s="175"/>
      <c r="N27" s="185">
        <v>2019</v>
      </c>
      <c r="O27" s="175"/>
      <c r="P27" s="175"/>
      <c r="Q27" s="175"/>
      <c r="R27" s="2"/>
      <c r="S27" s="7"/>
    </row>
    <row r="28" spans="1:19" ht="16.5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311" t="s">
        <v>36</v>
      </c>
      <c r="B29" s="312"/>
      <c r="C29" s="312"/>
      <c r="D29" s="312"/>
      <c r="E29" s="312"/>
      <c r="F29" s="312"/>
      <c r="G29" s="312"/>
      <c r="H29" s="299" t="s">
        <v>348</v>
      </c>
      <c r="I29" s="300"/>
      <c r="J29" s="300"/>
      <c r="K29" s="300"/>
      <c r="L29" s="300"/>
      <c r="M29" s="300"/>
      <c r="N29" s="300"/>
      <c r="O29" s="300"/>
      <c r="P29" s="300"/>
      <c r="Q29" s="300"/>
      <c r="R29" s="67"/>
      <c r="S29" s="12"/>
    </row>
    <row r="30" spans="1:19" ht="16.5" customHeight="1">
      <c r="A30" s="260" t="s">
        <v>5</v>
      </c>
      <c r="B30" s="261"/>
      <c r="C30" s="261"/>
      <c r="D30" s="261"/>
      <c r="E30" s="261"/>
      <c r="F30" s="261"/>
      <c r="G30" s="261"/>
      <c r="H30" s="296" t="s">
        <v>349</v>
      </c>
      <c r="I30" s="297"/>
      <c r="J30" s="297"/>
      <c r="K30" s="297"/>
      <c r="L30" s="297"/>
      <c r="M30" s="297"/>
      <c r="N30" s="297"/>
      <c r="O30" s="297"/>
      <c r="P30" s="297"/>
      <c r="Q30" s="297"/>
      <c r="R30" s="2"/>
      <c r="S30" s="7"/>
    </row>
    <row r="31" spans="1:19" ht="16.5" customHeight="1">
      <c r="A31" s="260" t="s">
        <v>6</v>
      </c>
      <c r="B31" s="261"/>
      <c r="C31" s="261"/>
      <c r="D31" s="261"/>
      <c r="E31" s="261"/>
      <c r="F31" s="261"/>
      <c r="G31" s="261"/>
      <c r="H31" s="301" t="s">
        <v>350</v>
      </c>
      <c r="I31" s="302"/>
      <c r="J31" s="302"/>
      <c r="K31" s="302"/>
      <c r="L31" s="302"/>
      <c r="M31" s="302"/>
      <c r="N31" s="302"/>
      <c r="O31" s="302"/>
      <c r="P31" s="302"/>
      <c r="Q31" s="302"/>
      <c r="R31" s="2"/>
      <c r="S31" s="7"/>
    </row>
    <row r="32" spans="1:19" ht="16.5" customHeight="1">
      <c r="A32" s="260" t="s">
        <v>7</v>
      </c>
      <c r="B32" s="261"/>
      <c r="C32" s="261"/>
      <c r="D32" s="261"/>
      <c r="E32" s="261"/>
      <c r="F32" s="261"/>
      <c r="G32" s="261"/>
      <c r="H32" s="296" t="s">
        <v>351</v>
      </c>
      <c r="I32" s="298"/>
      <c r="J32" s="298"/>
      <c r="K32" s="298"/>
      <c r="L32" s="298"/>
      <c r="M32" s="298"/>
      <c r="N32" s="298"/>
      <c r="O32" s="298"/>
      <c r="P32" s="298"/>
      <c r="Q32" s="298"/>
      <c r="R32" s="2"/>
      <c r="S32" s="7"/>
    </row>
    <row r="33" spans="1:19" ht="16.5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5" customHeight="1">
      <c r="A34" s="311" t="s">
        <v>37</v>
      </c>
      <c r="B34" s="312"/>
      <c r="C34" s="312"/>
      <c r="D34" s="312"/>
      <c r="E34" s="312"/>
      <c r="F34" s="312"/>
      <c r="G34" s="312"/>
      <c r="H34" s="246" t="s">
        <v>352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5" customHeight="1">
      <c r="A35" s="308" t="s">
        <v>5</v>
      </c>
      <c r="B35" s="309"/>
      <c r="C35" s="309"/>
      <c r="D35" s="309"/>
      <c r="E35" s="309"/>
      <c r="F35" s="309"/>
      <c r="G35" s="309"/>
      <c r="H35" s="313" t="s">
        <v>353</v>
      </c>
      <c r="I35" s="258"/>
      <c r="J35" s="258"/>
      <c r="K35" s="258"/>
      <c r="L35" s="258"/>
      <c r="M35" s="258"/>
      <c r="N35" s="258"/>
      <c r="O35" s="258"/>
      <c r="P35" s="258"/>
      <c r="Q35" s="258"/>
      <c r="R35" s="62"/>
      <c r="S35" s="6"/>
    </row>
    <row r="36" spans="1:19" ht="16.5" customHeight="1">
      <c r="A36" s="260" t="s">
        <v>6</v>
      </c>
      <c r="B36" s="261"/>
      <c r="C36" s="261"/>
      <c r="D36" s="261"/>
      <c r="E36" s="261"/>
      <c r="F36" s="261"/>
      <c r="G36" s="261"/>
      <c r="H36" s="301" t="s">
        <v>350</v>
      </c>
      <c r="I36" s="302"/>
      <c r="J36" s="302"/>
      <c r="K36" s="302"/>
      <c r="L36" s="302"/>
      <c r="M36" s="302"/>
      <c r="N36" s="302"/>
      <c r="O36" s="302"/>
      <c r="P36" s="302"/>
      <c r="Q36" s="302"/>
      <c r="R36" s="2"/>
      <c r="S36" s="7"/>
    </row>
    <row r="37" spans="1:19" ht="16.5" customHeight="1">
      <c r="A37" s="260" t="s">
        <v>7</v>
      </c>
      <c r="B37" s="261"/>
      <c r="C37" s="261"/>
      <c r="D37" s="261"/>
      <c r="E37" s="261"/>
      <c r="F37" s="261"/>
      <c r="G37" s="261"/>
      <c r="H37" s="296" t="s">
        <v>354</v>
      </c>
      <c r="I37" s="298"/>
      <c r="J37" s="298"/>
      <c r="K37" s="298"/>
      <c r="L37" s="298"/>
      <c r="M37" s="298"/>
      <c r="N37" s="298"/>
      <c r="O37" s="298"/>
      <c r="P37" s="298"/>
      <c r="Q37" s="298"/>
      <c r="R37" s="2"/>
      <c r="S37" s="7"/>
    </row>
    <row r="38" spans="1:19" ht="12.7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LA ROCHE EN ARDENNE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2" ht="18" customHeight="1">
      <c r="A6" s="50"/>
      <c r="B6" s="50"/>
      <c r="C6" s="50"/>
      <c r="D6" s="50"/>
      <c r="E6" s="50"/>
      <c r="F6" s="52"/>
      <c r="G6" s="68"/>
      <c r="H6" s="314" t="s">
        <v>299</v>
      </c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5"/>
      <c r="U6" s="315"/>
      <c r="V6" s="315"/>
    </row>
    <row r="7" spans="1:22" ht="18" customHeight="1">
      <c r="A7" s="74"/>
      <c r="B7" s="75"/>
      <c r="C7" s="75"/>
      <c r="D7" s="75"/>
      <c r="E7" s="75"/>
      <c r="F7" s="75"/>
      <c r="G7" s="75"/>
      <c r="H7" s="330" t="str">
        <f>Coordonnées!$H$27</f>
        <v>Compte</v>
      </c>
      <c r="I7" s="330"/>
      <c r="J7" s="330"/>
      <c r="K7" s="330" t="str">
        <f>Coordonnées!$H$27</f>
        <v>Compte</v>
      </c>
      <c r="L7" s="330"/>
      <c r="M7" s="330"/>
      <c r="N7" s="330" t="str">
        <f>Coordonnées!$H$27</f>
        <v>Compte</v>
      </c>
      <c r="O7" s="330"/>
      <c r="P7" s="330"/>
      <c r="Q7" s="330" t="str">
        <f>Coordonnées!$H$27</f>
        <v>Compte</v>
      </c>
      <c r="R7" s="330"/>
      <c r="S7" s="330"/>
      <c r="T7" s="330" t="str">
        <f>Coordonnées!$H$27</f>
        <v>Compte</v>
      </c>
      <c r="U7" s="330"/>
      <c r="V7" s="330"/>
    </row>
    <row r="8" spans="1:22" ht="18" customHeight="1" thickBot="1">
      <c r="A8" s="329" t="s">
        <v>2</v>
      </c>
      <c r="B8" s="329"/>
      <c r="C8" s="329"/>
      <c r="D8" s="329"/>
      <c r="E8" s="329"/>
      <c r="F8" s="329"/>
      <c r="G8" s="329"/>
      <c r="H8" s="319">
        <f>K8-1</f>
        <v>2015</v>
      </c>
      <c r="I8" s="319"/>
      <c r="J8" s="319"/>
      <c r="K8" s="319">
        <f>N8-1</f>
        <v>2016</v>
      </c>
      <c r="L8" s="319"/>
      <c r="M8" s="319"/>
      <c r="N8" s="319">
        <f>Q8-1</f>
        <v>2017</v>
      </c>
      <c r="O8" s="319"/>
      <c r="P8" s="319"/>
      <c r="Q8" s="319">
        <f>T8-1</f>
        <v>2018</v>
      </c>
      <c r="R8" s="319"/>
      <c r="S8" s="319"/>
      <c r="T8" s="319">
        <f>R2</f>
        <v>2019</v>
      </c>
      <c r="U8" s="319"/>
      <c r="V8" s="319"/>
    </row>
    <row r="9" spans="1:22" ht="18" customHeight="1" thickBot="1">
      <c r="A9" s="316" t="s">
        <v>326</v>
      </c>
      <c r="B9" s="317"/>
      <c r="C9" s="317"/>
      <c r="D9" s="317"/>
      <c r="E9" s="317"/>
      <c r="F9" s="317"/>
      <c r="G9" s="318"/>
      <c r="H9" s="323">
        <f>'Ordinaire GE'!H26-'Ordinaire GE'!H15</f>
        <v>212821.49000000022</v>
      </c>
      <c r="I9" s="324"/>
      <c r="J9" s="325"/>
      <c r="K9" s="323">
        <f>'Ordinaire GE'!K26-'Ordinaire GE'!K15</f>
        <v>855289.4199999999</v>
      </c>
      <c r="L9" s="324"/>
      <c r="M9" s="325"/>
      <c r="N9" s="323">
        <f>'Ordinaire GE'!N26-'Ordinaire GE'!N15</f>
        <v>670438.9699999997</v>
      </c>
      <c r="O9" s="324"/>
      <c r="P9" s="325"/>
      <c r="Q9" s="323">
        <f>'Ordinaire GE'!Q26-'Ordinaire GE'!Q15</f>
        <v>1291.1500000003725</v>
      </c>
      <c r="R9" s="324"/>
      <c r="S9" s="325"/>
      <c r="T9" s="323">
        <f>'Ordinaire GE'!T26-'Ordinaire GE'!T15</f>
        <v>-49924.62000000104</v>
      </c>
      <c r="U9" s="324"/>
      <c r="V9" s="325"/>
    </row>
    <row r="10" spans="1:22" ht="30" customHeight="1" thickBot="1">
      <c r="A10" s="320" t="s">
        <v>334</v>
      </c>
      <c r="B10" s="321"/>
      <c r="C10" s="321"/>
      <c r="D10" s="321"/>
      <c r="E10" s="321"/>
      <c r="F10" s="321"/>
      <c r="G10" s="322"/>
      <c r="H10" s="326">
        <f>'Ordinaire GE'!H29-'Ordinaire GE'!H18</f>
        <v>1485195.290000001</v>
      </c>
      <c r="I10" s="327"/>
      <c r="J10" s="328"/>
      <c r="K10" s="326">
        <f>'Ordinaire GE'!K29-'Ordinaire GE'!K18</f>
        <v>1544576.0899999999</v>
      </c>
      <c r="L10" s="327"/>
      <c r="M10" s="328"/>
      <c r="N10" s="326">
        <f>'Ordinaire GE'!N29-'Ordinaire GE'!N18</f>
        <v>1781031.7199999988</v>
      </c>
      <c r="O10" s="327"/>
      <c r="P10" s="328"/>
      <c r="Q10" s="326">
        <f>'Ordinaire GE'!Q29-'Ordinaire GE'!Q18</f>
        <v>1555552.58</v>
      </c>
      <c r="R10" s="327"/>
      <c r="S10" s="328"/>
      <c r="T10" s="326">
        <f>'Ordinaire GE'!T29-'Ordinaire GE'!T18</f>
        <v>678967.0599999987</v>
      </c>
      <c r="U10" s="327"/>
      <c r="V10" s="328"/>
    </row>
    <row r="11" spans="1:19" ht="16.5" customHeight="1">
      <c r="A11" s="107" t="s">
        <v>327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5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5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5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4.7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5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LA ROCHE EN ARDENNE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71" t="s">
        <v>300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2"/>
      <c r="U6" s="372"/>
      <c r="V6" s="372"/>
    </row>
    <row r="7" spans="1:22" ht="18" customHeight="1">
      <c r="A7" s="73"/>
      <c r="B7" s="76"/>
      <c r="C7" s="75"/>
      <c r="D7" s="75"/>
      <c r="E7" s="75"/>
      <c r="F7" s="75"/>
      <c r="G7" s="75"/>
      <c r="H7" s="373" t="str">
        <f>Coordonnées!$H$27</f>
        <v>Compte</v>
      </c>
      <c r="I7" s="373"/>
      <c r="J7" s="373"/>
      <c r="K7" s="373" t="str">
        <f>Coordonnées!$H$27</f>
        <v>Compte</v>
      </c>
      <c r="L7" s="373"/>
      <c r="M7" s="373"/>
      <c r="N7" s="373" t="str">
        <f>Coordonnées!$H$27</f>
        <v>Compte</v>
      </c>
      <c r="O7" s="373"/>
      <c r="P7" s="373"/>
      <c r="Q7" s="373" t="str">
        <f>Coordonnées!$H$27</f>
        <v>Compte</v>
      </c>
      <c r="R7" s="373"/>
      <c r="S7" s="373"/>
      <c r="T7" s="373" t="str">
        <f>Coordonnées!$H$27</f>
        <v>Compte</v>
      </c>
      <c r="U7" s="373"/>
      <c r="V7" s="373"/>
    </row>
    <row r="8" spans="1:22" ht="18" customHeight="1">
      <c r="A8" s="73"/>
      <c r="B8" s="79"/>
      <c r="C8" s="75"/>
      <c r="D8" s="75"/>
      <c r="E8" s="75"/>
      <c r="F8" s="75"/>
      <c r="G8" s="75"/>
      <c r="H8" s="366" t="s">
        <v>31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8"/>
      <c r="U8" s="368"/>
      <c r="V8" s="369"/>
    </row>
    <row r="9" spans="1:22" ht="18" customHeight="1">
      <c r="A9" s="358" t="s">
        <v>2</v>
      </c>
      <c r="B9" s="370"/>
      <c r="C9" s="358"/>
      <c r="D9" s="358"/>
      <c r="E9" s="358"/>
      <c r="F9" s="358"/>
      <c r="G9" s="358"/>
      <c r="H9" s="359">
        <f>K9-1</f>
        <v>2015</v>
      </c>
      <c r="I9" s="359"/>
      <c r="J9" s="359"/>
      <c r="K9" s="359">
        <f>N9-1</f>
        <v>2016</v>
      </c>
      <c r="L9" s="359"/>
      <c r="M9" s="359"/>
      <c r="N9" s="359">
        <f>Q9-1</f>
        <v>2017</v>
      </c>
      <c r="O9" s="359"/>
      <c r="P9" s="359"/>
      <c r="Q9" s="359">
        <f>T9-1</f>
        <v>2018</v>
      </c>
      <c r="R9" s="359"/>
      <c r="S9" s="359"/>
      <c r="T9" s="359">
        <f>R2</f>
        <v>2019</v>
      </c>
      <c r="U9" s="359"/>
      <c r="V9" s="359"/>
    </row>
    <row r="10" spans="1:22" ht="18" customHeight="1">
      <c r="A10" s="364" t="s">
        <v>13</v>
      </c>
      <c r="B10" s="365"/>
      <c r="C10" s="365"/>
      <c r="D10" s="365"/>
      <c r="E10" s="365"/>
      <c r="F10" s="365"/>
      <c r="G10" s="365"/>
      <c r="H10" s="355">
        <v>2958847.91</v>
      </c>
      <c r="I10" s="356">
        <v>5512664.26</v>
      </c>
      <c r="J10" s="357">
        <v>5512664.26</v>
      </c>
      <c r="K10" s="355">
        <v>3006476.73</v>
      </c>
      <c r="L10" s="356">
        <v>5512664.26</v>
      </c>
      <c r="M10" s="357">
        <v>5512664.26</v>
      </c>
      <c r="N10" s="355">
        <v>3010230.88</v>
      </c>
      <c r="O10" s="356">
        <v>5512664.26</v>
      </c>
      <c r="P10" s="357">
        <v>5512664.26</v>
      </c>
      <c r="Q10" s="355">
        <v>3110189.58</v>
      </c>
      <c r="R10" s="356">
        <v>5512664.26</v>
      </c>
      <c r="S10" s="357">
        <v>5512664.26</v>
      </c>
      <c r="T10" s="355">
        <v>3202524.77</v>
      </c>
      <c r="U10" s="356">
        <v>5512664.26</v>
      </c>
      <c r="V10" s="357">
        <v>5512664.26</v>
      </c>
    </row>
    <row r="11" spans="1:22" ht="18" customHeight="1">
      <c r="A11" s="343" t="s">
        <v>14</v>
      </c>
      <c r="B11" s="344"/>
      <c r="C11" s="344"/>
      <c r="D11" s="344"/>
      <c r="E11" s="344"/>
      <c r="F11" s="344"/>
      <c r="G11" s="344"/>
      <c r="H11" s="352">
        <v>1998576.66</v>
      </c>
      <c r="I11" s="353">
        <v>2726342.74</v>
      </c>
      <c r="J11" s="354">
        <v>2726342.74</v>
      </c>
      <c r="K11" s="352">
        <v>2091026.33</v>
      </c>
      <c r="L11" s="353">
        <v>2726342.74</v>
      </c>
      <c r="M11" s="354">
        <v>2726342.74</v>
      </c>
      <c r="N11" s="352">
        <v>2099922.03</v>
      </c>
      <c r="O11" s="353">
        <v>2726342.74</v>
      </c>
      <c r="P11" s="354">
        <v>2726342.74</v>
      </c>
      <c r="Q11" s="352">
        <v>2162064.37</v>
      </c>
      <c r="R11" s="353">
        <v>2726342.74</v>
      </c>
      <c r="S11" s="354">
        <v>2726342.74</v>
      </c>
      <c r="T11" s="352">
        <v>2002987.52</v>
      </c>
      <c r="U11" s="353">
        <v>2726342.74</v>
      </c>
      <c r="V11" s="354">
        <v>2726342.74</v>
      </c>
    </row>
    <row r="12" spans="1:22" ht="18" customHeight="1">
      <c r="A12" s="343" t="s">
        <v>15</v>
      </c>
      <c r="B12" s="344"/>
      <c r="C12" s="344"/>
      <c r="D12" s="344"/>
      <c r="E12" s="344"/>
      <c r="F12" s="344"/>
      <c r="G12" s="344"/>
      <c r="H12" s="352">
        <v>2148687.55</v>
      </c>
      <c r="I12" s="353">
        <v>4264832.04</v>
      </c>
      <c r="J12" s="354">
        <v>4264832.04</v>
      </c>
      <c r="K12" s="352">
        <v>2200051.77</v>
      </c>
      <c r="L12" s="353">
        <v>4264832.04</v>
      </c>
      <c r="M12" s="354">
        <v>4264832.04</v>
      </c>
      <c r="N12" s="352">
        <v>2196540.62</v>
      </c>
      <c r="O12" s="353">
        <v>4264832.04</v>
      </c>
      <c r="P12" s="354">
        <v>4264832.04</v>
      </c>
      <c r="Q12" s="352">
        <v>2041345.06</v>
      </c>
      <c r="R12" s="353">
        <v>4264832.04</v>
      </c>
      <c r="S12" s="354">
        <v>4264832.04</v>
      </c>
      <c r="T12" s="352">
        <v>2144299.37</v>
      </c>
      <c r="U12" s="353">
        <v>4264832.04</v>
      </c>
      <c r="V12" s="354">
        <v>4264832.04</v>
      </c>
    </row>
    <row r="13" spans="1:22" ht="18" customHeight="1">
      <c r="A13" s="343" t="s">
        <v>16</v>
      </c>
      <c r="B13" s="344"/>
      <c r="C13" s="344"/>
      <c r="D13" s="344"/>
      <c r="E13" s="344"/>
      <c r="F13" s="344"/>
      <c r="G13" s="344"/>
      <c r="H13" s="352">
        <v>579965.76</v>
      </c>
      <c r="I13" s="353">
        <v>41563.69</v>
      </c>
      <c r="J13" s="354">
        <v>41563.69</v>
      </c>
      <c r="K13" s="352">
        <v>547494.32</v>
      </c>
      <c r="L13" s="353">
        <v>41563.69</v>
      </c>
      <c r="M13" s="354">
        <v>41563.69</v>
      </c>
      <c r="N13" s="352">
        <v>569928.17</v>
      </c>
      <c r="O13" s="353">
        <v>41563.69</v>
      </c>
      <c r="P13" s="354">
        <v>41563.69</v>
      </c>
      <c r="Q13" s="352">
        <v>591995.18</v>
      </c>
      <c r="R13" s="353">
        <v>41563.69</v>
      </c>
      <c r="S13" s="354">
        <v>41563.69</v>
      </c>
      <c r="T13" s="352">
        <v>663156.03</v>
      </c>
      <c r="U13" s="353">
        <v>41563.69</v>
      </c>
      <c r="V13" s="354">
        <v>41563.69</v>
      </c>
    </row>
    <row r="14" spans="1:22" ht="18" customHeight="1" thickBot="1">
      <c r="A14" s="337" t="s">
        <v>307</v>
      </c>
      <c r="B14" s="338"/>
      <c r="C14" s="338"/>
      <c r="D14" s="338"/>
      <c r="E14" s="338"/>
      <c r="F14" s="338"/>
      <c r="G14" s="338"/>
      <c r="H14" s="340">
        <v>12000</v>
      </c>
      <c r="I14" s="341">
        <v>0</v>
      </c>
      <c r="J14" s="342">
        <v>0</v>
      </c>
      <c r="K14" s="340">
        <v>62507.6</v>
      </c>
      <c r="L14" s="341">
        <v>0</v>
      </c>
      <c r="M14" s="342">
        <v>0</v>
      </c>
      <c r="N14" s="340">
        <v>12757.74</v>
      </c>
      <c r="O14" s="341">
        <v>0</v>
      </c>
      <c r="P14" s="342">
        <v>0</v>
      </c>
      <c r="Q14" s="340">
        <v>126000</v>
      </c>
      <c r="R14" s="341">
        <v>0</v>
      </c>
      <c r="S14" s="342">
        <v>0</v>
      </c>
      <c r="T14" s="340">
        <v>0</v>
      </c>
      <c r="U14" s="341">
        <v>0</v>
      </c>
      <c r="V14" s="342">
        <v>0</v>
      </c>
    </row>
    <row r="15" spans="1:22" ht="18" customHeight="1" thickBot="1">
      <c r="A15" s="316" t="s">
        <v>328</v>
      </c>
      <c r="B15" s="317"/>
      <c r="C15" s="317"/>
      <c r="D15" s="317"/>
      <c r="E15" s="317"/>
      <c r="F15" s="317"/>
      <c r="G15" s="317"/>
      <c r="H15" s="349">
        <f>SUM(H10:H14)</f>
        <v>7698077.88</v>
      </c>
      <c r="I15" s="350"/>
      <c r="J15" s="351"/>
      <c r="K15" s="350">
        <f>SUM(K10:K14)</f>
        <v>7907556.75</v>
      </c>
      <c r="L15" s="350"/>
      <c r="M15" s="350"/>
      <c r="N15" s="349">
        <f>SUM(N10:N14)</f>
        <v>7889379.44</v>
      </c>
      <c r="O15" s="350"/>
      <c r="P15" s="351"/>
      <c r="Q15" s="350">
        <f>SUM(Q10:Q14)</f>
        <v>8031594.1899999995</v>
      </c>
      <c r="R15" s="350"/>
      <c r="S15" s="351"/>
      <c r="T15" s="350">
        <f>SUM(T10:T14)</f>
        <v>8012967.69</v>
      </c>
      <c r="U15" s="350"/>
      <c r="V15" s="351"/>
    </row>
    <row r="16" spans="1:22" ht="18" customHeight="1">
      <c r="A16" s="343" t="s">
        <v>30</v>
      </c>
      <c r="B16" s="344"/>
      <c r="C16" s="344"/>
      <c r="D16" s="344"/>
      <c r="E16" s="344"/>
      <c r="F16" s="344"/>
      <c r="G16" s="344"/>
      <c r="H16" s="346">
        <v>410868.64</v>
      </c>
      <c r="I16" s="347">
        <v>1521059.02</v>
      </c>
      <c r="J16" s="348">
        <v>2351270.66</v>
      </c>
      <c r="K16" s="346">
        <v>274011.66</v>
      </c>
      <c r="L16" s="347">
        <v>1659060.83</v>
      </c>
      <c r="M16" s="348">
        <v>1521059.02</v>
      </c>
      <c r="N16" s="346">
        <v>314234.45</v>
      </c>
      <c r="O16" s="347">
        <v>2230351.92</v>
      </c>
      <c r="P16" s="348">
        <v>1659060.83</v>
      </c>
      <c r="Q16" s="346">
        <v>380847.46</v>
      </c>
      <c r="R16" s="347">
        <v>2351270.66</v>
      </c>
      <c r="S16" s="348">
        <v>2230351.92</v>
      </c>
      <c r="T16" s="346">
        <v>519893.09</v>
      </c>
      <c r="U16" s="347">
        <v>2351270.66</v>
      </c>
      <c r="V16" s="348">
        <v>2230351.92</v>
      </c>
    </row>
    <row r="17" spans="1:22" ht="18" customHeight="1" thickBot="1">
      <c r="A17" s="337" t="s">
        <v>3</v>
      </c>
      <c r="B17" s="338"/>
      <c r="C17" s="338"/>
      <c r="D17" s="338"/>
      <c r="E17" s="338"/>
      <c r="F17" s="338"/>
      <c r="G17" s="338"/>
      <c r="H17" s="340">
        <v>0</v>
      </c>
      <c r="I17" s="341">
        <v>1192323.53</v>
      </c>
      <c r="J17" s="342">
        <v>824300.6</v>
      </c>
      <c r="K17" s="340">
        <v>698168.37</v>
      </c>
      <c r="L17" s="341">
        <v>4295659.86</v>
      </c>
      <c r="M17" s="342">
        <v>1192323.53</v>
      </c>
      <c r="N17" s="340">
        <v>720000</v>
      </c>
      <c r="O17" s="341">
        <v>1045347.08</v>
      </c>
      <c r="P17" s="342">
        <v>4295659.86</v>
      </c>
      <c r="Q17" s="340">
        <v>0</v>
      </c>
      <c r="R17" s="341">
        <v>824300.6</v>
      </c>
      <c r="S17" s="342">
        <v>1045347.08</v>
      </c>
      <c r="T17" s="340">
        <v>700000</v>
      </c>
      <c r="U17" s="341">
        <v>824300.6</v>
      </c>
      <c r="V17" s="342">
        <v>1045347.08</v>
      </c>
    </row>
    <row r="18" spans="1:22" ht="18" customHeight="1" thickBot="1">
      <c r="A18" s="331" t="s">
        <v>329</v>
      </c>
      <c r="B18" s="332"/>
      <c r="C18" s="332"/>
      <c r="D18" s="332"/>
      <c r="E18" s="332"/>
      <c r="F18" s="332"/>
      <c r="G18" s="332"/>
      <c r="H18" s="334">
        <f>SUM(H15:H17)</f>
        <v>8108946.52</v>
      </c>
      <c r="I18" s="335"/>
      <c r="J18" s="336"/>
      <c r="K18" s="335">
        <f>SUM(K15:K17)</f>
        <v>8879736.78</v>
      </c>
      <c r="L18" s="335"/>
      <c r="M18" s="335"/>
      <c r="N18" s="334">
        <f>SUM(N15:N17)</f>
        <v>8923613.89</v>
      </c>
      <c r="O18" s="335"/>
      <c r="P18" s="336"/>
      <c r="Q18" s="334">
        <f>SUM(Q15:Q17)</f>
        <v>8412441.65</v>
      </c>
      <c r="R18" s="335"/>
      <c r="S18" s="336"/>
      <c r="T18" s="334">
        <f>SUM(T15:T17)</f>
        <v>9232860.780000001</v>
      </c>
      <c r="U18" s="335"/>
      <c r="V18" s="336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60" t="s">
        <v>32</v>
      </c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2"/>
      <c r="U20" s="362"/>
      <c r="V20" s="363"/>
    </row>
    <row r="21" spans="1:22" ht="18" customHeight="1">
      <c r="A21" s="358" t="s">
        <v>2</v>
      </c>
      <c r="B21" s="358"/>
      <c r="C21" s="358"/>
      <c r="D21" s="358"/>
      <c r="E21" s="358"/>
      <c r="F21" s="358"/>
      <c r="G21" s="358"/>
      <c r="H21" s="359">
        <f>K21-1</f>
        <v>2015</v>
      </c>
      <c r="I21" s="359"/>
      <c r="J21" s="359"/>
      <c r="K21" s="359">
        <f>N21-1</f>
        <v>2016</v>
      </c>
      <c r="L21" s="359"/>
      <c r="M21" s="359"/>
      <c r="N21" s="359">
        <f>Q21-1</f>
        <v>2017</v>
      </c>
      <c r="O21" s="359"/>
      <c r="P21" s="359"/>
      <c r="Q21" s="359">
        <f>T21-1</f>
        <v>2018</v>
      </c>
      <c r="R21" s="359"/>
      <c r="S21" s="359"/>
      <c r="T21" s="359">
        <f>R2</f>
        <v>2019</v>
      </c>
      <c r="U21" s="359"/>
      <c r="V21" s="359"/>
    </row>
    <row r="22" spans="1:22" ht="18" customHeight="1">
      <c r="A22" s="343" t="s">
        <v>17</v>
      </c>
      <c r="B22" s="344"/>
      <c r="C22" s="344"/>
      <c r="D22" s="344"/>
      <c r="E22" s="344"/>
      <c r="F22" s="344"/>
      <c r="G22" s="345"/>
      <c r="H22" s="355">
        <v>1617372.26</v>
      </c>
      <c r="I22" s="356">
        <v>373432.17</v>
      </c>
      <c r="J22" s="357">
        <v>697745.74</v>
      </c>
      <c r="K22" s="355">
        <v>2065176.87</v>
      </c>
      <c r="L22" s="356">
        <v>373432.17</v>
      </c>
      <c r="M22" s="357">
        <v>697745.74</v>
      </c>
      <c r="N22" s="355">
        <v>1843422.47</v>
      </c>
      <c r="O22" s="356">
        <v>373432.17</v>
      </c>
      <c r="P22" s="357">
        <v>697745.74</v>
      </c>
      <c r="Q22" s="355">
        <v>1225308.84</v>
      </c>
      <c r="R22" s="356">
        <v>373432.17</v>
      </c>
      <c r="S22" s="357">
        <v>697745.74</v>
      </c>
      <c r="T22" s="355">
        <v>764669.89</v>
      </c>
      <c r="U22" s="356">
        <v>373432.17</v>
      </c>
      <c r="V22" s="357">
        <v>697745.74</v>
      </c>
    </row>
    <row r="23" spans="1:22" ht="18" customHeight="1">
      <c r="A23" s="343" t="s">
        <v>15</v>
      </c>
      <c r="B23" s="344"/>
      <c r="C23" s="344"/>
      <c r="D23" s="344"/>
      <c r="E23" s="344"/>
      <c r="F23" s="344"/>
      <c r="G23" s="345"/>
      <c r="H23" s="352">
        <v>6217065</v>
      </c>
      <c r="I23" s="353">
        <v>12728583.2</v>
      </c>
      <c r="J23" s="354">
        <v>13240574.68</v>
      </c>
      <c r="K23" s="352">
        <v>6648131.22</v>
      </c>
      <c r="L23" s="353">
        <v>12728583.2</v>
      </c>
      <c r="M23" s="354">
        <v>13240574.68</v>
      </c>
      <c r="N23" s="352">
        <v>6667534.87</v>
      </c>
      <c r="O23" s="353">
        <v>12728583.2</v>
      </c>
      <c r="P23" s="354">
        <v>13240574.68</v>
      </c>
      <c r="Q23" s="352">
        <v>6757659.85</v>
      </c>
      <c r="R23" s="353">
        <v>12728583.2</v>
      </c>
      <c r="S23" s="354">
        <v>13240574.68</v>
      </c>
      <c r="T23" s="352">
        <v>6997571.22</v>
      </c>
      <c r="U23" s="353">
        <v>12728583.2</v>
      </c>
      <c r="V23" s="354">
        <v>13240574.68</v>
      </c>
    </row>
    <row r="24" spans="1:22" ht="18" customHeight="1">
      <c r="A24" s="343" t="s">
        <v>16</v>
      </c>
      <c r="B24" s="344"/>
      <c r="C24" s="344"/>
      <c r="D24" s="344"/>
      <c r="E24" s="344"/>
      <c r="F24" s="344"/>
      <c r="G24" s="345"/>
      <c r="H24" s="352">
        <v>76462.11</v>
      </c>
      <c r="I24" s="353">
        <v>548784.99</v>
      </c>
      <c r="J24" s="354">
        <v>408005.67</v>
      </c>
      <c r="K24" s="352">
        <v>49538.08</v>
      </c>
      <c r="L24" s="353">
        <v>548784.99</v>
      </c>
      <c r="M24" s="354">
        <v>408005.67</v>
      </c>
      <c r="N24" s="352">
        <v>48861.07</v>
      </c>
      <c r="O24" s="353">
        <v>548784.99</v>
      </c>
      <c r="P24" s="354">
        <v>408005.67</v>
      </c>
      <c r="Q24" s="352">
        <v>49916.65</v>
      </c>
      <c r="R24" s="353">
        <v>548784.99</v>
      </c>
      <c r="S24" s="354">
        <v>408005.67</v>
      </c>
      <c r="T24" s="352">
        <v>50757.95</v>
      </c>
      <c r="U24" s="353">
        <v>548784.99</v>
      </c>
      <c r="V24" s="354">
        <v>408005.67</v>
      </c>
    </row>
    <row r="25" spans="1:22" ht="18" customHeight="1" thickBot="1">
      <c r="A25" s="337" t="s">
        <v>3</v>
      </c>
      <c r="B25" s="338"/>
      <c r="C25" s="338"/>
      <c r="D25" s="338"/>
      <c r="E25" s="338"/>
      <c r="F25" s="338"/>
      <c r="G25" s="339"/>
      <c r="H25" s="340">
        <v>0</v>
      </c>
      <c r="I25" s="341">
        <v>0</v>
      </c>
      <c r="J25" s="342">
        <v>0</v>
      </c>
      <c r="K25" s="340">
        <v>0</v>
      </c>
      <c r="L25" s="341">
        <v>0</v>
      </c>
      <c r="M25" s="342">
        <v>0</v>
      </c>
      <c r="N25" s="340">
        <v>0</v>
      </c>
      <c r="O25" s="341">
        <v>0</v>
      </c>
      <c r="P25" s="342">
        <v>0</v>
      </c>
      <c r="Q25" s="340">
        <v>0</v>
      </c>
      <c r="R25" s="341">
        <v>0</v>
      </c>
      <c r="S25" s="342">
        <v>0</v>
      </c>
      <c r="T25" s="340">
        <v>150044.01</v>
      </c>
      <c r="U25" s="341">
        <v>0</v>
      </c>
      <c r="V25" s="342">
        <v>0</v>
      </c>
    </row>
    <row r="26" spans="1:22" ht="18" customHeight="1" thickBot="1">
      <c r="A26" s="316" t="s">
        <v>328</v>
      </c>
      <c r="B26" s="317"/>
      <c r="C26" s="317"/>
      <c r="D26" s="317"/>
      <c r="E26" s="317"/>
      <c r="F26" s="317"/>
      <c r="G26" s="318"/>
      <c r="H26" s="349">
        <f>SUM(H22:H25)</f>
        <v>7910899.37</v>
      </c>
      <c r="I26" s="350"/>
      <c r="J26" s="350"/>
      <c r="K26" s="349">
        <f>SUM(K22:K25)</f>
        <v>8762846.17</v>
      </c>
      <c r="L26" s="350"/>
      <c r="M26" s="351"/>
      <c r="N26" s="350">
        <f>SUM(N22:N25)</f>
        <v>8559818.41</v>
      </c>
      <c r="O26" s="350"/>
      <c r="P26" s="350"/>
      <c r="Q26" s="349">
        <f>SUM(Q22:Q25)</f>
        <v>8032885.34</v>
      </c>
      <c r="R26" s="350"/>
      <c r="S26" s="351"/>
      <c r="T26" s="349">
        <f>SUM(T22:T25)</f>
        <v>7963043.069999999</v>
      </c>
      <c r="U26" s="350"/>
      <c r="V26" s="351"/>
    </row>
    <row r="27" spans="1:22" ht="18" customHeight="1">
      <c r="A27" s="343" t="s">
        <v>30</v>
      </c>
      <c r="B27" s="344"/>
      <c r="C27" s="344"/>
      <c r="D27" s="344"/>
      <c r="E27" s="344"/>
      <c r="F27" s="344"/>
      <c r="G27" s="345"/>
      <c r="H27" s="346">
        <v>1683242.44</v>
      </c>
      <c r="I27" s="347">
        <v>6001218.28833333</v>
      </c>
      <c r="J27" s="348">
        <v>5811470.08333333</v>
      </c>
      <c r="K27" s="346">
        <v>1661466.7</v>
      </c>
      <c r="L27" s="347">
        <v>6001218.28833333</v>
      </c>
      <c r="M27" s="348">
        <v>5811470.08333333</v>
      </c>
      <c r="N27" s="346">
        <v>1744827.2</v>
      </c>
      <c r="O27" s="347">
        <v>6001218.28833333</v>
      </c>
      <c r="P27" s="348">
        <v>5811470.08333333</v>
      </c>
      <c r="Q27" s="346">
        <v>1935108.89</v>
      </c>
      <c r="R27" s="347">
        <v>6001218.28833333</v>
      </c>
      <c r="S27" s="348">
        <v>5811470.08333333</v>
      </c>
      <c r="T27" s="346">
        <v>1948784.77</v>
      </c>
      <c r="U27" s="347">
        <v>6001218.28833333</v>
      </c>
      <c r="V27" s="348">
        <v>5811470.08333333</v>
      </c>
    </row>
    <row r="28" spans="1:22" ht="18" customHeight="1" thickBot="1">
      <c r="A28" s="337" t="s">
        <v>3</v>
      </c>
      <c r="B28" s="338"/>
      <c r="C28" s="338"/>
      <c r="D28" s="338"/>
      <c r="E28" s="338"/>
      <c r="F28" s="338"/>
      <c r="G28" s="339"/>
      <c r="H28" s="340">
        <v>0</v>
      </c>
      <c r="I28" s="341">
        <v>0</v>
      </c>
      <c r="J28" s="342">
        <v>0</v>
      </c>
      <c r="K28" s="340">
        <v>0</v>
      </c>
      <c r="L28" s="341">
        <v>0</v>
      </c>
      <c r="M28" s="342">
        <v>0</v>
      </c>
      <c r="N28" s="340">
        <v>400000</v>
      </c>
      <c r="O28" s="341">
        <v>0</v>
      </c>
      <c r="P28" s="342">
        <v>0</v>
      </c>
      <c r="Q28" s="340">
        <v>0</v>
      </c>
      <c r="R28" s="341">
        <v>0</v>
      </c>
      <c r="S28" s="342">
        <v>0</v>
      </c>
      <c r="T28" s="340">
        <v>0</v>
      </c>
      <c r="U28" s="341">
        <v>0</v>
      </c>
      <c r="V28" s="342">
        <v>0</v>
      </c>
    </row>
    <row r="29" spans="1:22" ht="18" customHeight="1" thickBot="1">
      <c r="A29" s="331" t="s">
        <v>329</v>
      </c>
      <c r="B29" s="332"/>
      <c r="C29" s="332"/>
      <c r="D29" s="332"/>
      <c r="E29" s="332"/>
      <c r="F29" s="332"/>
      <c r="G29" s="333"/>
      <c r="H29" s="334">
        <f>SUM(H26:H28)</f>
        <v>9594141.81</v>
      </c>
      <c r="I29" s="335"/>
      <c r="J29" s="335"/>
      <c r="K29" s="334">
        <f>SUM(K26:K28)</f>
        <v>10424312.87</v>
      </c>
      <c r="L29" s="335"/>
      <c r="M29" s="336"/>
      <c r="N29" s="335">
        <f>SUM(N26:N28)</f>
        <v>10704645.61</v>
      </c>
      <c r="O29" s="335"/>
      <c r="P29" s="335"/>
      <c r="Q29" s="334">
        <f>SUM(Q26:Q28)</f>
        <v>9967994.23</v>
      </c>
      <c r="R29" s="335"/>
      <c r="S29" s="336"/>
      <c r="T29" s="334">
        <f>SUM(T26:T28)</f>
        <v>9911827.84</v>
      </c>
      <c r="U29" s="335"/>
      <c r="V29" s="336"/>
    </row>
    <row r="30" spans="1:19" ht="16.5" customHeight="1">
      <c r="A30" s="107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LA ROCHE EN ARDENNE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71" t="s">
        <v>304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2"/>
      <c r="U6" s="372"/>
      <c r="V6" s="372"/>
    </row>
    <row r="7" spans="1:22" ht="18" customHeight="1">
      <c r="A7" s="73"/>
      <c r="B7" s="76"/>
      <c r="C7" s="75"/>
      <c r="D7" s="75"/>
      <c r="E7" s="75"/>
      <c r="F7" s="75"/>
      <c r="G7" s="75"/>
      <c r="H7" s="373" t="str">
        <f>Coordonnées!$H$27</f>
        <v>Compte</v>
      </c>
      <c r="I7" s="373"/>
      <c r="J7" s="373"/>
      <c r="K7" s="373" t="str">
        <f>Coordonnées!$H$27</f>
        <v>Compte</v>
      </c>
      <c r="L7" s="373"/>
      <c r="M7" s="373"/>
      <c r="N7" s="373" t="str">
        <f>Coordonnées!$H$27</f>
        <v>Compte</v>
      </c>
      <c r="O7" s="373"/>
      <c r="P7" s="373"/>
      <c r="Q7" s="373" t="str">
        <f>Coordonnées!$H$27</f>
        <v>Compte</v>
      </c>
      <c r="R7" s="373"/>
      <c r="S7" s="373"/>
      <c r="T7" s="373" t="str">
        <f>Coordonnées!$H$27</f>
        <v>Compte</v>
      </c>
      <c r="U7" s="373"/>
      <c r="V7" s="373"/>
    </row>
    <row r="8" spans="1:22" ht="18" customHeight="1">
      <c r="A8" s="73"/>
      <c r="B8" s="79"/>
      <c r="C8" s="75"/>
      <c r="D8" s="75"/>
      <c r="E8" s="75"/>
      <c r="F8" s="75"/>
      <c r="G8" s="75"/>
      <c r="H8" s="366" t="s">
        <v>302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8"/>
      <c r="U8" s="368"/>
      <c r="V8" s="369"/>
    </row>
    <row r="9" spans="1:22" ht="18" customHeight="1">
      <c r="A9" s="358" t="s">
        <v>2</v>
      </c>
      <c r="B9" s="370"/>
      <c r="C9" s="358"/>
      <c r="D9" s="358"/>
      <c r="E9" s="358"/>
      <c r="F9" s="358"/>
      <c r="G9" s="358"/>
      <c r="H9" s="359">
        <f>K9-1</f>
        <v>2015</v>
      </c>
      <c r="I9" s="359"/>
      <c r="J9" s="359"/>
      <c r="K9" s="359">
        <f>N9-1</f>
        <v>2016</v>
      </c>
      <c r="L9" s="359"/>
      <c r="M9" s="359"/>
      <c r="N9" s="359">
        <f>Q9-1</f>
        <v>2017</v>
      </c>
      <c r="O9" s="359"/>
      <c r="P9" s="359"/>
      <c r="Q9" s="359">
        <f>T9-1</f>
        <v>2018</v>
      </c>
      <c r="R9" s="359"/>
      <c r="S9" s="359"/>
      <c r="T9" s="359">
        <f>R2</f>
        <v>2019</v>
      </c>
      <c r="U9" s="359"/>
      <c r="V9" s="359"/>
    </row>
    <row r="10" spans="1:22" ht="18" customHeight="1">
      <c r="A10" s="364" t="s">
        <v>15</v>
      </c>
      <c r="B10" s="365"/>
      <c r="C10" s="365"/>
      <c r="D10" s="365"/>
      <c r="E10" s="365"/>
      <c r="F10" s="365"/>
      <c r="G10" s="365"/>
      <c r="H10" s="355">
        <v>156088.56</v>
      </c>
      <c r="I10" s="356">
        <v>5512664.26</v>
      </c>
      <c r="J10" s="357">
        <v>5512664.26</v>
      </c>
      <c r="K10" s="355">
        <v>5000</v>
      </c>
      <c r="L10" s="356">
        <v>5512664.26</v>
      </c>
      <c r="M10" s="357">
        <v>5512664.26</v>
      </c>
      <c r="N10" s="355">
        <v>66703.14</v>
      </c>
      <c r="O10" s="356">
        <v>5512664.26</v>
      </c>
      <c r="P10" s="357">
        <v>5512664.26</v>
      </c>
      <c r="Q10" s="355">
        <v>79338.78</v>
      </c>
      <c r="R10" s="356">
        <v>5512664.26</v>
      </c>
      <c r="S10" s="357">
        <v>5512664.26</v>
      </c>
      <c r="T10" s="355">
        <v>26217.11</v>
      </c>
      <c r="U10" s="356">
        <v>5512664.26</v>
      </c>
      <c r="V10" s="357">
        <v>5512664.26</v>
      </c>
    </row>
    <row r="11" spans="1:22" ht="18" customHeight="1">
      <c r="A11" s="343" t="s">
        <v>305</v>
      </c>
      <c r="B11" s="344"/>
      <c r="C11" s="344"/>
      <c r="D11" s="344"/>
      <c r="E11" s="344"/>
      <c r="F11" s="344"/>
      <c r="G11" s="344"/>
      <c r="H11" s="352">
        <v>948713.19</v>
      </c>
      <c r="I11" s="353">
        <v>2726342.74</v>
      </c>
      <c r="J11" s="354">
        <v>2726342.74</v>
      </c>
      <c r="K11" s="352">
        <v>4809295.43</v>
      </c>
      <c r="L11" s="353">
        <v>2726342.74</v>
      </c>
      <c r="M11" s="354">
        <v>2726342.74</v>
      </c>
      <c r="N11" s="352">
        <v>1247447.18</v>
      </c>
      <c r="O11" s="353">
        <v>2726342.74</v>
      </c>
      <c r="P11" s="354">
        <v>2726342.74</v>
      </c>
      <c r="Q11" s="352">
        <v>4076016.63</v>
      </c>
      <c r="R11" s="353">
        <v>2726342.74</v>
      </c>
      <c r="S11" s="354">
        <v>2726342.74</v>
      </c>
      <c r="T11" s="352">
        <v>258654.14</v>
      </c>
      <c r="U11" s="353">
        <v>2726342.74</v>
      </c>
      <c r="V11" s="354">
        <v>2726342.74</v>
      </c>
    </row>
    <row r="12" spans="1:22" ht="18" customHeight="1">
      <c r="A12" s="343" t="s">
        <v>16</v>
      </c>
      <c r="B12" s="344"/>
      <c r="C12" s="344"/>
      <c r="D12" s="344"/>
      <c r="E12" s="344"/>
      <c r="F12" s="344"/>
      <c r="G12" s="344"/>
      <c r="H12" s="352">
        <v>65592.5</v>
      </c>
      <c r="I12" s="353">
        <v>4264832.04</v>
      </c>
      <c r="J12" s="354">
        <v>4264832.04</v>
      </c>
      <c r="K12" s="352">
        <v>65542.5</v>
      </c>
      <c r="L12" s="353">
        <v>4264832.04</v>
      </c>
      <c r="M12" s="354">
        <v>4264832.04</v>
      </c>
      <c r="N12" s="352">
        <v>166875</v>
      </c>
      <c r="O12" s="353">
        <v>4264832.04</v>
      </c>
      <c r="P12" s="354">
        <v>4264832.04</v>
      </c>
      <c r="Q12" s="352">
        <v>49100</v>
      </c>
      <c r="R12" s="353">
        <v>4264832.04</v>
      </c>
      <c r="S12" s="354">
        <v>4264832.04</v>
      </c>
      <c r="T12" s="352">
        <v>50775</v>
      </c>
      <c r="U12" s="353">
        <v>4264832.04</v>
      </c>
      <c r="V12" s="354">
        <v>4264832.04</v>
      </c>
    </row>
    <row r="13" spans="1:22" ht="18" customHeight="1">
      <c r="A13" s="343" t="s">
        <v>3</v>
      </c>
      <c r="B13" s="344"/>
      <c r="C13" s="344"/>
      <c r="D13" s="344"/>
      <c r="E13" s="344"/>
      <c r="F13" s="344"/>
      <c r="G13" s="344"/>
      <c r="H13" s="352">
        <v>0</v>
      </c>
      <c r="I13" s="353">
        <v>41563.69</v>
      </c>
      <c r="J13" s="354">
        <v>41563.69</v>
      </c>
      <c r="K13" s="352">
        <v>0</v>
      </c>
      <c r="L13" s="353">
        <v>41563.69</v>
      </c>
      <c r="M13" s="354">
        <v>41563.69</v>
      </c>
      <c r="N13" s="352">
        <v>0</v>
      </c>
      <c r="O13" s="353">
        <v>41563.69</v>
      </c>
      <c r="P13" s="354">
        <v>41563.69</v>
      </c>
      <c r="Q13" s="352">
        <v>0</v>
      </c>
      <c r="R13" s="353">
        <v>41563.69</v>
      </c>
      <c r="S13" s="354">
        <v>41563.69</v>
      </c>
      <c r="T13" s="352">
        <v>0</v>
      </c>
      <c r="U13" s="353">
        <v>41563.69</v>
      </c>
      <c r="V13" s="354">
        <v>41563.69</v>
      </c>
    </row>
    <row r="14" spans="1:22" ht="18" customHeight="1" thickBot="1">
      <c r="A14" s="337"/>
      <c r="B14" s="338"/>
      <c r="C14" s="338"/>
      <c r="D14" s="338"/>
      <c r="E14" s="338"/>
      <c r="F14" s="338"/>
      <c r="G14" s="338"/>
      <c r="H14" s="340">
        <v>0</v>
      </c>
      <c r="I14" s="341">
        <v>0</v>
      </c>
      <c r="J14" s="342">
        <v>0</v>
      </c>
      <c r="K14" s="340">
        <v>0</v>
      </c>
      <c r="L14" s="341">
        <v>0</v>
      </c>
      <c r="M14" s="342">
        <v>0</v>
      </c>
      <c r="N14" s="340">
        <v>0</v>
      </c>
      <c r="O14" s="341">
        <v>0</v>
      </c>
      <c r="P14" s="342">
        <v>0</v>
      </c>
      <c r="Q14" s="340">
        <v>0</v>
      </c>
      <c r="R14" s="341">
        <v>0</v>
      </c>
      <c r="S14" s="342">
        <v>0</v>
      </c>
      <c r="T14" s="340">
        <v>0</v>
      </c>
      <c r="U14" s="341">
        <v>0</v>
      </c>
      <c r="V14" s="342">
        <v>0</v>
      </c>
    </row>
    <row r="15" spans="1:22" ht="18" customHeight="1" thickBot="1">
      <c r="A15" s="316" t="s">
        <v>328</v>
      </c>
      <c r="B15" s="317"/>
      <c r="C15" s="317"/>
      <c r="D15" s="317"/>
      <c r="E15" s="317"/>
      <c r="F15" s="317"/>
      <c r="G15" s="317"/>
      <c r="H15" s="349">
        <f>SUM(H10:H14)</f>
        <v>1170394.25</v>
      </c>
      <c r="I15" s="350"/>
      <c r="J15" s="351"/>
      <c r="K15" s="350">
        <f>SUM(K10:K14)</f>
        <v>4879837.93</v>
      </c>
      <c r="L15" s="350"/>
      <c r="M15" s="350"/>
      <c r="N15" s="349">
        <f>SUM(N10:N14)</f>
        <v>1481025.3199999998</v>
      </c>
      <c r="O15" s="350"/>
      <c r="P15" s="351"/>
      <c r="Q15" s="350">
        <f>SUM(Q10:Q14)</f>
        <v>4204455.41</v>
      </c>
      <c r="R15" s="350"/>
      <c r="S15" s="351"/>
      <c r="T15" s="350">
        <f>SUM(T10:T14)</f>
        <v>335646.25</v>
      </c>
      <c r="U15" s="350"/>
      <c r="V15" s="351"/>
    </row>
    <row r="16" spans="1:22" ht="18" customHeight="1">
      <c r="A16" s="343" t="s">
        <v>30</v>
      </c>
      <c r="B16" s="344"/>
      <c r="C16" s="344"/>
      <c r="D16" s="344"/>
      <c r="E16" s="344"/>
      <c r="F16" s="344"/>
      <c r="G16" s="344"/>
      <c r="H16" s="346">
        <v>1900437.33</v>
      </c>
      <c r="I16" s="347">
        <v>1521059.02</v>
      </c>
      <c r="J16" s="348">
        <v>2351270.66</v>
      </c>
      <c r="K16" s="346">
        <v>1678434.36</v>
      </c>
      <c r="L16" s="347">
        <v>1659060.83</v>
      </c>
      <c r="M16" s="348">
        <v>1521059.02</v>
      </c>
      <c r="N16" s="346">
        <v>3505142.7</v>
      </c>
      <c r="O16" s="347">
        <v>2230351.92</v>
      </c>
      <c r="P16" s="348">
        <v>1659060.83</v>
      </c>
      <c r="Q16" s="346">
        <v>3351929.18</v>
      </c>
      <c r="R16" s="347">
        <v>2351270.66</v>
      </c>
      <c r="S16" s="348">
        <v>2230351.92</v>
      </c>
      <c r="T16" s="346">
        <v>4787937.2</v>
      </c>
      <c r="U16" s="347">
        <v>2351270.66</v>
      </c>
      <c r="V16" s="348">
        <v>2230351.92</v>
      </c>
    </row>
    <row r="17" spans="1:22" ht="18" customHeight="1" thickBot="1">
      <c r="A17" s="337" t="s">
        <v>3</v>
      </c>
      <c r="B17" s="338"/>
      <c r="C17" s="338"/>
      <c r="D17" s="338"/>
      <c r="E17" s="338"/>
      <c r="F17" s="338"/>
      <c r="G17" s="338"/>
      <c r="H17" s="340">
        <v>107421.91</v>
      </c>
      <c r="I17" s="341">
        <v>1192323.53</v>
      </c>
      <c r="J17" s="342">
        <v>824300.6</v>
      </c>
      <c r="K17" s="340">
        <v>185567.96</v>
      </c>
      <c r="L17" s="341">
        <v>4295659.86</v>
      </c>
      <c r="M17" s="342">
        <v>1192323.53</v>
      </c>
      <c r="N17" s="340">
        <v>649929.87</v>
      </c>
      <c r="O17" s="341">
        <v>1045347.08</v>
      </c>
      <c r="P17" s="342">
        <v>4295659.86</v>
      </c>
      <c r="Q17" s="340">
        <v>156149.02</v>
      </c>
      <c r="R17" s="341">
        <v>824300.6</v>
      </c>
      <c r="S17" s="342">
        <v>1045347.08</v>
      </c>
      <c r="T17" s="340">
        <v>771075.44</v>
      </c>
      <c r="U17" s="341">
        <v>824300.6</v>
      </c>
      <c r="V17" s="342">
        <v>1045347.08</v>
      </c>
    </row>
    <row r="18" spans="1:22" ht="18" customHeight="1" thickBot="1">
      <c r="A18" s="331" t="s">
        <v>329</v>
      </c>
      <c r="B18" s="332"/>
      <c r="C18" s="332"/>
      <c r="D18" s="332"/>
      <c r="E18" s="332"/>
      <c r="F18" s="332"/>
      <c r="G18" s="332"/>
      <c r="H18" s="334">
        <f>SUM(H15:H17)</f>
        <v>3178253.49</v>
      </c>
      <c r="I18" s="335"/>
      <c r="J18" s="336"/>
      <c r="K18" s="335">
        <f>SUM(K15:K17)</f>
        <v>6743840.25</v>
      </c>
      <c r="L18" s="335"/>
      <c r="M18" s="335"/>
      <c r="N18" s="334">
        <f>SUM(N15:N17)</f>
        <v>5636097.89</v>
      </c>
      <c r="O18" s="335"/>
      <c r="P18" s="336"/>
      <c r="Q18" s="334">
        <f>SUM(Q15:Q17)</f>
        <v>7712533.609999999</v>
      </c>
      <c r="R18" s="335"/>
      <c r="S18" s="336"/>
      <c r="T18" s="334">
        <f>SUM(T15:T17)</f>
        <v>5894658.890000001</v>
      </c>
      <c r="U18" s="335"/>
      <c r="V18" s="336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60" t="s">
        <v>303</v>
      </c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2"/>
      <c r="U20" s="362"/>
      <c r="V20" s="363"/>
    </row>
    <row r="21" spans="1:22" ht="18" customHeight="1">
      <c r="A21" s="358" t="s">
        <v>2</v>
      </c>
      <c r="B21" s="358"/>
      <c r="C21" s="358"/>
      <c r="D21" s="358"/>
      <c r="E21" s="358"/>
      <c r="F21" s="358"/>
      <c r="G21" s="358"/>
      <c r="H21" s="359">
        <f>K21-1</f>
        <v>2015</v>
      </c>
      <c r="I21" s="359"/>
      <c r="J21" s="359"/>
      <c r="K21" s="359">
        <f>N21-1</f>
        <v>2016</v>
      </c>
      <c r="L21" s="359"/>
      <c r="M21" s="359"/>
      <c r="N21" s="359">
        <f>Q21-1</f>
        <v>2017</v>
      </c>
      <c r="O21" s="359"/>
      <c r="P21" s="359"/>
      <c r="Q21" s="359">
        <f>T21-1</f>
        <v>2018</v>
      </c>
      <c r="R21" s="359"/>
      <c r="S21" s="359"/>
      <c r="T21" s="359">
        <f>R2</f>
        <v>2019</v>
      </c>
      <c r="U21" s="359"/>
      <c r="V21" s="359"/>
    </row>
    <row r="22" spans="1:22" ht="18" customHeight="1">
      <c r="A22" s="364" t="s">
        <v>15</v>
      </c>
      <c r="B22" s="365"/>
      <c r="C22" s="365"/>
      <c r="D22" s="365"/>
      <c r="E22" s="365"/>
      <c r="F22" s="365"/>
      <c r="G22" s="365"/>
      <c r="H22" s="355">
        <v>14872.14</v>
      </c>
      <c r="I22" s="356">
        <v>373432.17</v>
      </c>
      <c r="J22" s="357">
        <v>697745.74</v>
      </c>
      <c r="K22" s="355">
        <v>168980</v>
      </c>
      <c r="L22" s="356">
        <v>365967.42</v>
      </c>
      <c r="M22" s="357">
        <v>373432.17</v>
      </c>
      <c r="N22" s="355">
        <v>400918</v>
      </c>
      <c r="O22" s="356">
        <v>414709.37</v>
      </c>
      <c r="P22" s="357">
        <v>365967.42</v>
      </c>
      <c r="Q22" s="355">
        <v>43544.51</v>
      </c>
      <c r="R22" s="356">
        <v>697745.74</v>
      </c>
      <c r="S22" s="357">
        <v>414709.37</v>
      </c>
      <c r="T22" s="355">
        <v>571873.33</v>
      </c>
      <c r="U22" s="356">
        <v>557211.56</v>
      </c>
      <c r="V22" s="357">
        <v>577850.16</v>
      </c>
    </row>
    <row r="23" spans="1:22" ht="18" customHeight="1">
      <c r="A23" s="343" t="s">
        <v>305</v>
      </c>
      <c r="B23" s="344"/>
      <c r="C23" s="344"/>
      <c r="D23" s="344"/>
      <c r="E23" s="344"/>
      <c r="F23" s="344"/>
      <c r="G23" s="344"/>
      <c r="H23" s="352">
        <v>4900.04</v>
      </c>
      <c r="I23" s="353">
        <v>12728583.2</v>
      </c>
      <c r="J23" s="354">
        <v>13240574.68</v>
      </c>
      <c r="K23" s="352">
        <v>3020.37</v>
      </c>
      <c r="L23" s="353">
        <v>12120371.99</v>
      </c>
      <c r="M23" s="354">
        <v>12728583.2</v>
      </c>
      <c r="N23" s="352">
        <v>119784.51</v>
      </c>
      <c r="O23" s="353">
        <v>12941517.73</v>
      </c>
      <c r="P23" s="354">
        <v>12120371.99</v>
      </c>
      <c r="Q23" s="352">
        <v>11505</v>
      </c>
      <c r="R23" s="353">
        <v>13240574.68</v>
      </c>
      <c r="S23" s="354">
        <v>12941517.73</v>
      </c>
      <c r="T23" s="352">
        <v>69092</v>
      </c>
      <c r="U23" s="353">
        <v>13289626.9983333</v>
      </c>
      <c r="V23" s="354">
        <v>13396094.2633333</v>
      </c>
    </row>
    <row r="24" spans="1:22" ht="18" customHeight="1">
      <c r="A24" s="343" t="s">
        <v>16</v>
      </c>
      <c r="B24" s="344"/>
      <c r="C24" s="344"/>
      <c r="D24" s="344"/>
      <c r="E24" s="344"/>
      <c r="F24" s="344"/>
      <c r="G24" s="344"/>
      <c r="H24" s="352">
        <v>0</v>
      </c>
      <c r="I24" s="353">
        <v>548784.99</v>
      </c>
      <c r="J24" s="354">
        <v>408005.67</v>
      </c>
      <c r="K24" s="352">
        <v>304000</v>
      </c>
      <c r="L24" s="353">
        <v>536819.05</v>
      </c>
      <c r="M24" s="354">
        <v>548784.99</v>
      </c>
      <c r="N24" s="352">
        <v>25</v>
      </c>
      <c r="O24" s="353">
        <v>344975.81</v>
      </c>
      <c r="P24" s="354">
        <v>536819.05</v>
      </c>
      <c r="Q24" s="352">
        <v>624082</v>
      </c>
      <c r="R24" s="353">
        <v>408005.67</v>
      </c>
      <c r="S24" s="354">
        <v>344975.81</v>
      </c>
      <c r="T24" s="352">
        <v>0</v>
      </c>
      <c r="U24" s="353">
        <v>128208.386666667</v>
      </c>
      <c r="V24" s="354">
        <v>26303.7966666667</v>
      </c>
    </row>
    <row r="25" spans="1:22" ht="18" customHeight="1" thickBot="1">
      <c r="A25" s="343" t="s">
        <v>3</v>
      </c>
      <c r="B25" s="344"/>
      <c r="C25" s="344"/>
      <c r="D25" s="344"/>
      <c r="E25" s="344"/>
      <c r="F25" s="344"/>
      <c r="G25" s="344"/>
      <c r="H25" s="340">
        <v>0</v>
      </c>
      <c r="I25" s="341">
        <v>0</v>
      </c>
      <c r="J25" s="342">
        <v>0</v>
      </c>
      <c r="K25" s="340">
        <v>0</v>
      </c>
      <c r="L25" s="341">
        <v>0</v>
      </c>
      <c r="M25" s="342">
        <v>0</v>
      </c>
      <c r="N25" s="340">
        <v>0</v>
      </c>
      <c r="O25" s="341">
        <v>0</v>
      </c>
      <c r="P25" s="342">
        <v>0</v>
      </c>
      <c r="Q25" s="340">
        <v>0</v>
      </c>
      <c r="R25" s="341">
        <v>0</v>
      </c>
      <c r="S25" s="342">
        <v>0</v>
      </c>
      <c r="T25" s="340">
        <v>0</v>
      </c>
      <c r="U25" s="341">
        <v>0</v>
      </c>
      <c r="V25" s="342">
        <v>0</v>
      </c>
    </row>
    <row r="26" spans="1:22" ht="18" customHeight="1" thickBot="1">
      <c r="A26" s="316" t="s">
        <v>328</v>
      </c>
      <c r="B26" s="317"/>
      <c r="C26" s="317"/>
      <c r="D26" s="317"/>
      <c r="E26" s="317"/>
      <c r="F26" s="317"/>
      <c r="G26" s="318"/>
      <c r="H26" s="349">
        <f>SUM(H22:H25)</f>
        <v>19772.18</v>
      </c>
      <c r="I26" s="350"/>
      <c r="J26" s="350"/>
      <c r="K26" s="349">
        <f>SUM(K22:K25)</f>
        <v>476000.37</v>
      </c>
      <c r="L26" s="350"/>
      <c r="M26" s="351"/>
      <c r="N26" s="350">
        <f>SUM(N22:N25)</f>
        <v>520727.51</v>
      </c>
      <c r="O26" s="350"/>
      <c r="P26" s="350"/>
      <c r="Q26" s="349">
        <f>SUM(Q22:Q25)</f>
        <v>679131.51</v>
      </c>
      <c r="R26" s="350"/>
      <c r="S26" s="351"/>
      <c r="T26" s="349">
        <f>SUM(T22:T25)</f>
        <v>640965.33</v>
      </c>
      <c r="U26" s="350"/>
      <c r="V26" s="351"/>
    </row>
    <row r="27" spans="1:22" ht="18" customHeight="1">
      <c r="A27" s="343" t="s">
        <v>30</v>
      </c>
      <c r="B27" s="344"/>
      <c r="C27" s="344"/>
      <c r="D27" s="344"/>
      <c r="E27" s="344"/>
      <c r="F27" s="344"/>
      <c r="G27" s="345"/>
      <c r="H27" s="346">
        <v>1848953.94</v>
      </c>
      <c r="I27" s="347"/>
      <c r="J27" s="348"/>
      <c r="K27" s="346">
        <v>1722786.62</v>
      </c>
      <c r="L27" s="347">
        <v>10122961.629999999</v>
      </c>
      <c r="M27" s="348">
        <v>6628334.5600000005</v>
      </c>
      <c r="N27" s="346">
        <v>2949549.68</v>
      </c>
      <c r="O27" s="347">
        <v>6248838.15</v>
      </c>
      <c r="P27" s="348">
        <v>10122961.629999999</v>
      </c>
      <c r="Q27" s="346">
        <v>3472477.04</v>
      </c>
      <c r="R27" s="347">
        <v>6834216</v>
      </c>
      <c r="S27" s="348">
        <v>6248838.15</v>
      </c>
      <c r="T27" s="346">
        <v>3156409.32</v>
      </c>
      <c r="U27" s="347">
        <v>6001218.28833333</v>
      </c>
      <c r="V27" s="348">
        <v>5811470.08333333</v>
      </c>
    </row>
    <row r="28" spans="1:22" ht="18" customHeight="1" thickBot="1">
      <c r="A28" s="337" t="s">
        <v>3</v>
      </c>
      <c r="B28" s="338"/>
      <c r="C28" s="338"/>
      <c r="D28" s="338"/>
      <c r="E28" s="338"/>
      <c r="F28" s="338"/>
      <c r="G28" s="339"/>
      <c r="H28" s="340">
        <v>819709.56</v>
      </c>
      <c r="I28" s="341">
        <v>0</v>
      </c>
      <c r="J28" s="342">
        <v>0</v>
      </c>
      <c r="K28" s="340">
        <v>1622365.91</v>
      </c>
      <c r="L28" s="341">
        <v>0</v>
      </c>
      <c r="M28" s="342">
        <v>0</v>
      </c>
      <c r="N28" s="340">
        <v>881409.15</v>
      </c>
      <c r="O28" s="341">
        <v>0</v>
      </c>
      <c r="P28" s="342">
        <v>0</v>
      </c>
      <c r="Q28" s="340">
        <v>1040925.06</v>
      </c>
      <c r="R28" s="341">
        <v>0</v>
      </c>
      <c r="S28" s="342">
        <v>0</v>
      </c>
      <c r="T28" s="340">
        <v>575214.24</v>
      </c>
      <c r="U28" s="341">
        <v>0</v>
      </c>
      <c r="V28" s="342">
        <v>0</v>
      </c>
    </row>
    <row r="29" spans="1:22" ht="18" customHeight="1" thickBot="1">
      <c r="A29" s="331" t="s">
        <v>329</v>
      </c>
      <c r="B29" s="332"/>
      <c r="C29" s="332"/>
      <c r="D29" s="332"/>
      <c r="E29" s="332"/>
      <c r="F29" s="332"/>
      <c r="G29" s="333"/>
      <c r="H29" s="334">
        <f>SUM(H26:H28)</f>
        <v>2688435.6799999997</v>
      </c>
      <c r="I29" s="335"/>
      <c r="J29" s="335"/>
      <c r="K29" s="334">
        <f>SUM(K26:K28)</f>
        <v>3821152.9000000004</v>
      </c>
      <c r="L29" s="335"/>
      <c r="M29" s="336"/>
      <c r="N29" s="335">
        <f>SUM(N26:N28)</f>
        <v>4351686.340000001</v>
      </c>
      <c r="O29" s="335"/>
      <c r="P29" s="335"/>
      <c r="Q29" s="334">
        <f>SUM(Q26:Q28)</f>
        <v>5192533.609999999</v>
      </c>
      <c r="R29" s="335"/>
      <c r="S29" s="336"/>
      <c r="T29" s="334">
        <f>SUM(T26:T28)</f>
        <v>4372588.89</v>
      </c>
      <c r="U29" s="335"/>
      <c r="V29" s="336"/>
    </row>
    <row r="30" spans="1:19" ht="16.5" customHeight="1">
      <c r="A30" s="74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LA ROCHE EN ARDENNE</v>
      </c>
      <c r="H1" s="252"/>
      <c r="I1" s="178" t="s">
        <v>297</v>
      </c>
      <c r="J1" s="198">
        <f>Coordonnées!R1</f>
        <v>83031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85" t="s">
        <v>330</v>
      </c>
      <c r="F5" s="386"/>
      <c r="G5" s="386"/>
      <c r="H5" s="386"/>
      <c r="I5" s="386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103579.55</v>
      </c>
      <c r="F8" s="247">
        <v>844255.62</v>
      </c>
      <c r="G8" s="247">
        <v>818540.42</v>
      </c>
      <c r="H8" s="247">
        <v>78695.2</v>
      </c>
      <c r="I8" s="247">
        <v>875811.75</v>
      </c>
    </row>
    <row r="9" spans="1:9" ht="30" customHeight="1">
      <c r="A9" s="379" t="s">
        <v>19</v>
      </c>
      <c r="B9" s="380"/>
      <c r="C9" s="380"/>
      <c r="D9" s="381"/>
      <c r="E9" s="247">
        <v>1822918.98</v>
      </c>
      <c r="F9" s="247">
        <v>1844573.04</v>
      </c>
      <c r="G9" s="247">
        <v>1845501.95</v>
      </c>
      <c r="H9" s="247">
        <v>1792981.01</v>
      </c>
      <c r="I9" s="247">
        <v>1783302.68</v>
      </c>
    </row>
    <row r="10" spans="1:9" ht="30" customHeight="1">
      <c r="A10" s="379" t="s">
        <v>20</v>
      </c>
      <c r="B10" s="380"/>
      <c r="C10" s="380"/>
      <c r="D10" s="381"/>
      <c r="E10" s="247">
        <v>545321.46</v>
      </c>
      <c r="F10" s="247">
        <v>559374.49</v>
      </c>
      <c r="G10" s="247">
        <v>583581.98</v>
      </c>
      <c r="H10" s="247">
        <v>593001.35</v>
      </c>
      <c r="I10" s="247">
        <v>633526.01</v>
      </c>
    </row>
    <row r="11" spans="1:9" ht="30" customHeight="1">
      <c r="A11" s="379" t="s">
        <v>21</v>
      </c>
      <c r="B11" s="380"/>
      <c r="C11" s="380"/>
      <c r="D11" s="381"/>
      <c r="E11" s="247">
        <v>1932483.09</v>
      </c>
      <c r="F11" s="247">
        <v>1870918.67</v>
      </c>
      <c r="G11" s="247">
        <v>1936900.46</v>
      </c>
      <c r="H11" s="247">
        <v>2042175.13</v>
      </c>
      <c r="I11" s="247">
        <v>2071402.54</v>
      </c>
    </row>
    <row r="12" spans="1:9" ht="30" customHeight="1">
      <c r="A12" s="379" t="s">
        <v>29</v>
      </c>
      <c r="B12" s="380"/>
      <c r="C12" s="380"/>
      <c r="D12" s="381"/>
      <c r="E12" s="247">
        <v>193493.88</v>
      </c>
      <c r="F12" s="247">
        <v>150347.04</v>
      </c>
      <c r="G12" s="247">
        <v>136674.64</v>
      </c>
      <c r="H12" s="247">
        <v>145568.02</v>
      </c>
      <c r="I12" s="247">
        <v>132601.14</v>
      </c>
    </row>
    <row r="13" spans="1:9" ht="30" customHeight="1">
      <c r="A13" s="379" t="s">
        <v>22</v>
      </c>
      <c r="B13" s="380"/>
      <c r="C13" s="380"/>
      <c r="D13" s="381"/>
      <c r="E13" s="247">
        <v>291718.52</v>
      </c>
      <c r="F13" s="247">
        <v>418642.67</v>
      </c>
      <c r="G13" s="247">
        <v>384382.44</v>
      </c>
      <c r="H13" s="247">
        <v>488373.29</v>
      </c>
      <c r="I13" s="247">
        <v>335647.54</v>
      </c>
    </row>
    <row r="14" spans="1:9" ht="30" customHeight="1">
      <c r="A14" s="379" t="s">
        <v>23</v>
      </c>
      <c r="B14" s="380"/>
      <c r="C14" s="380"/>
      <c r="D14" s="381"/>
      <c r="E14" s="247">
        <v>262576.57</v>
      </c>
      <c r="F14" s="247">
        <v>256172.17</v>
      </c>
      <c r="G14" s="247">
        <v>248180.8</v>
      </c>
      <c r="H14" s="247">
        <v>253713.27</v>
      </c>
      <c r="I14" s="247">
        <v>287128.24</v>
      </c>
    </row>
    <row r="15" spans="1:9" ht="30" customHeight="1">
      <c r="A15" s="379" t="s">
        <v>24</v>
      </c>
      <c r="B15" s="380"/>
      <c r="C15" s="380"/>
      <c r="D15" s="381"/>
      <c r="E15" s="247">
        <v>648954.98</v>
      </c>
      <c r="F15" s="247">
        <v>777968.21</v>
      </c>
      <c r="G15" s="247">
        <v>794103.31</v>
      </c>
      <c r="H15" s="247">
        <v>833436.71</v>
      </c>
      <c r="I15" s="247">
        <v>753154.43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166543.15</v>
      </c>
      <c r="F17" s="247">
        <v>197269.95</v>
      </c>
      <c r="G17" s="247">
        <v>234330.12</v>
      </c>
      <c r="H17" s="247">
        <v>180929.75</v>
      </c>
      <c r="I17" s="247">
        <v>226741.33</v>
      </c>
    </row>
    <row r="18" spans="1:9" ht="30" customHeight="1">
      <c r="A18" s="379" t="s">
        <v>25</v>
      </c>
      <c r="B18" s="380"/>
      <c r="C18" s="380"/>
      <c r="D18" s="381"/>
      <c r="E18" s="247">
        <v>837464.95</v>
      </c>
      <c r="F18" s="247">
        <v>780243.68</v>
      </c>
      <c r="G18" s="247">
        <v>717504.93</v>
      </c>
      <c r="H18" s="247">
        <v>734644.67</v>
      </c>
      <c r="I18" s="247">
        <v>732221.23</v>
      </c>
    </row>
    <row r="19" spans="1:9" ht="30" customHeight="1">
      <c r="A19" s="376" t="s">
        <v>26</v>
      </c>
      <c r="B19" s="377"/>
      <c r="C19" s="377"/>
      <c r="D19" s="378"/>
      <c r="E19" s="247">
        <v>881963.43</v>
      </c>
      <c r="F19" s="247">
        <v>895893.22</v>
      </c>
      <c r="G19" s="247">
        <v>899615.35</v>
      </c>
      <c r="H19" s="247">
        <v>878884.16</v>
      </c>
      <c r="I19" s="247">
        <v>871739.78</v>
      </c>
    </row>
    <row r="20" spans="1:9" ht="30" customHeight="1">
      <c r="A20" s="379" t="s">
        <v>27</v>
      </c>
      <c r="B20" s="380"/>
      <c r="C20" s="380"/>
      <c r="D20" s="381"/>
      <c r="E20" s="247">
        <v>3196.1</v>
      </c>
      <c r="F20" s="247">
        <v>2257.3</v>
      </c>
      <c r="G20" s="247">
        <v>2247.1</v>
      </c>
      <c r="H20" s="247">
        <v>1341.76</v>
      </c>
      <c r="I20" s="247">
        <v>1362.24</v>
      </c>
    </row>
    <row r="21" spans="1:9" ht="30" customHeight="1">
      <c r="A21" s="382" t="s">
        <v>28</v>
      </c>
      <c r="B21" s="383"/>
      <c r="C21" s="383"/>
      <c r="D21" s="384"/>
      <c r="E21" s="247">
        <v>7863.22</v>
      </c>
      <c r="F21" s="247">
        <v>7809.06</v>
      </c>
      <c r="G21" s="247">
        <v>7815.94</v>
      </c>
      <c r="H21" s="247">
        <v>7849.87</v>
      </c>
      <c r="I21" s="247">
        <v>8328.78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LA ROCHE EN ARDENNE</v>
      </c>
      <c r="H1" s="252"/>
      <c r="I1" s="178" t="s">
        <v>297</v>
      </c>
      <c r="J1" s="198">
        <f>Coordonnées!R1</f>
        <v>83031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0" t="s">
        <v>331</v>
      </c>
      <c r="F5" s="391"/>
      <c r="G5" s="391"/>
      <c r="H5" s="391"/>
      <c r="I5" s="391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7102592.16</v>
      </c>
      <c r="F8" s="247">
        <v>7604724.98</v>
      </c>
      <c r="G8" s="247">
        <v>8106421.89</v>
      </c>
      <c r="H8" s="247">
        <v>8033884.5</v>
      </c>
      <c r="I8" s="247">
        <v>8129965.79</v>
      </c>
    </row>
    <row r="9" spans="1:9" ht="30" customHeight="1">
      <c r="A9" s="379" t="s">
        <v>19</v>
      </c>
      <c r="B9" s="380"/>
      <c r="C9" s="380"/>
      <c r="D9" s="381"/>
      <c r="E9" s="247">
        <v>213604.64</v>
      </c>
      <c r="F9" s="247">
        <v>267030.62</v>
      </c>
      <c r="G9" s="247">
        <v>280920.91</v>
      </c>
      <c r="H9" s="247">
        <v>312438.06</v>
      </c>
      <c r="I9" s="247">
        <v>355423.24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16888.22</v>
      </c>
    </row>
    <row r="11" spans="1:9" ht="30" customHeight="1">
      <c r="A11" s="379" t="s">
        <v>21</v>
      </c>
      <c r="B11" s="380"/>
      <c r="C11" s="380"/>
      <c r="D11" s="381"/>
      <c r="E11" s="247">
        <v>229901.25</v>
      </c>
      <c r="F11" s="247">
        <v>222553.66</v>
      </c>
      <c r="G11" s="247">
        <v>243885.01</v>
      </c>
      <c r="H11" s="247">
        <v>234945.07</v>
      </c>
      <c r="I11" s="247">
        <v>268336.73</v>
      </c>
    </row>
    <row r="12" spans="1:9" ht="30" customHeight="1">
      <c r="A12" s="379" t="s">
        <v>29</v>
      </c>
      <c r="B12" s="380"/>
      <c r="C12" s="380"/>
      <c r="D12" s="381"/>
      <c r="E12" s="247">
        <v>78579.66</v>
      </c>
      <c r="F12" s="247">
        <v>196387.76</v>
      </c>
      <c r="G12" s="247">
        <v>130557.23</v>
      </c>
      <c r="H12" s="247">
        <v>129316.99</v>
      </c>
      <c r="I12" s="247">
        <v>129265.25</v>
      </c>
    </row>
    <row r="13" spans="1:9" ht="30" customHeight="1">
      <c r="A13" s="379" t="s">
        <v>22</v>
      </c>
      <c r="B13" s="380"/>
      <c r="C13" s="380"/>
      <c r="D13" s="381"/>
      <c r="E13" s="247">
        <v>1450459.08</v>
      </c>
      <c r="F13" s="247">
        <v>1757040.96</v>
      </c>
      <c r="G13" s="247">
        <v>1643403.07</v>
      </c>
      <c r="H13" s="247">
        <v>983791.12</v>
      </c>
      <c r="I13" s="247">
        <v>618401.46</v>
      </c>
    </row>
    <row r="14" spans="1:9" ht="30" customHeight="1">
      <c r="A14" s="379" t="s">
        <v>23</v>
      </c>
      <c r="B14" s="380"/>
      <c r="C14" s="380"/>
      <c r="D14" s="381"/>
      <c r="E14" s="247">
        <v>116890.14</v>
      </c>
      <c r="F14" s="247">
        <v>111054.36</v>
      </c>
      <c r="G14" s="247">
        <v>108122.92</v>
      </c>
      <c r="H14" s="247">
        <v>115584.06</v>
      </c>
      <c r="I14" s="247">
        <v>137022.67</v>
      </c>
    </row>
    <row r="15" spans="1:9" ht="30" customHeight="1">
      <c r="A15" s="379" t="s">
        <v>24</v>
      </c>
      <c r="B15" s="380"/>
      <c r="C15" s="380"/>
      <c r="D15" s="381"/>
      <c r="E15" s="247">
        <v>172630.25</v>
      </c>
      <c r="F15" s="247">
        <v>186391.73</v>
      </c>
      <c r="G15" s="247">
        <v>126991.75</v>
      </c>
      <c r="H15" s="247">
        <v>125664.99</v>
      </c>
      <c r="I15" s="247">
        <v>121217.98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9" t="s">
        <v>25</v>
      </c>
      <c r="B18" s="380"/>
      <c r="C18" s="380"/>
      <c r="D18" s="381"/>
      <c r="E18" s="247">
        <v>160</v>
      </c>
      <c r="F18" s="247">
        <v>498</v>
      </c>
      <c r="G18" s="247">
        <v>557.3</v>
      </c>
      <c r="H18" s="247">
        <v>228.9</v>
      </c>
      <c r="I18" s="247">
        <v>242.5</v>
      </c>
    </row>
    <row r="19" spans="1:9" ht="30" customHeight="1">
      <c r="A19" s="376" t="s">
        <v>26</v>
      </c>
      <c r="B19" s="377"/>
      <c r="C19" s="377"/>
      <c r="D19" s="378"/>
      <c r="E19" s="247">
        <v>24499.72</v>
      </c>
      <c r="F19" s="247">
        <v>24018.59</v>
      </c>
      <c r="G19" s="247">
        <v>52977.99</v>
      </c>
      <c r="H19" s="247">
        <v>16886.03</v>
      </c>
      <c r="I19" s="247">
        <v>11530.34</v>
      </c>
    </row>
    <row r="20" spans="1:9" ht="30" customHeight="1">
      <c r="A20" s="379" t="s">
        <v>27</v>
      </c>
      <c r="B20" s="380"/>
      <c r="C20" s="380"/>
      <c r="D20" s="381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LA ROCHE EN ARDENNE</v>
      </c>
      <c r="H1" s="252"/>
      <c r="I1" s="178" t="s">
        <v>297</v>
      </c>
      <c r="J1" s="198">
        <f>Coordonnées!R1</f>
        <v>83031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2" t="s">
        <v>332</v>
      </c>
      <c r="F5" s="393"/>
      <c r="G5" s="393"/>
      <c r="H5" s="393"/>
      <c r="I5" s="393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107421.91</v>
      </c>
      <c r="F8" s="247">
        <v>185567.96</v>
      </c>
      <c r="G8" s="247">
        <v>649929.87</v>
      </c>
      <c r="H8" s="247">
        <v>215777.9</v>
      </c>
      <c r="I8" s="247">
        <v>771075.44</v>
      </c>
    </row>
    <row r="9" spans="1:9" ht="30" customHeight="1">
      <c r="A9" s="379" t="s">
        <v>19</v>
      </c>
      <c r="B9" s="380"/>
      <c r="C9" s="380"/>
      <c r="D9" s="381"/>
      <c r="E9" s="247">
        <v>395634.94</v>
      </c>
      <c r="F9" s="247">
        <v>777744.9</v>
      </c>
      <c r="G9" s="247">
        <v>326085.89</v>
      </c>
      <c r="H9" s="247">
        <v>245609.82</v>
      </c>
      <c r="I9" s="247">
        <v>46121.52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9" ht="30" customHeight="1">
      <c r="A11" s="379" t="s">
        <v>21</v>
      </c>
      <c r="B11" s="380"/>
      <c r="C11" s="380"/>
      <c r="D11" s="381"/>
      <c r="E11" s="247">
        <v>632970.4</v>
      </c>
      <c r="F11" s="247">
        <v>1793330.11</v>
      </c>
      <c r="G11" s="247">
        <v>635814.37</v>
      </c>
      <c r="H11" s="247">
        <v>3516730.82</v>
      </c>
      <c r="I11" s="247">
        <v>113629.67</v>
      </c>
    </row>
    <row r="12" spans="1:9" ht="30" customHeight="1">
      <c r="A12" s="379" t="s">
        <v>29</v>
      </c>
      <c r="B12" s="380"/>
      <c r="C12" s="380"/>
      <c r="D12" s="381"/>
      <c r="E12" s="247">
        <v>11500</v>
      </c>
      <c r="F12" s="247">
        <v>52748</v>
      </c>
      <c r="G12" s="247">
        <v>20641</v>
      </c>
      <c r="H12" s="247">
        <v>36300</v>
      </c>
      <c r="I12" s="247">
        <v>0</v>
      </c>
    </row>
    <row r="13" spans="1:9" ht="30" customHeight="1">
      <c r="A13" s="379" t="s">
        <v>22</v>
      </c>
      <c r="B13" s="380"/>
      <c r="C13" s="380"/>
      <c r="D13" s="381"/>
      <c r="E13" s="247">
        <v>0</v>
      </c>
      <c r="F13" s="247">
        <v>489806.49</v>
      </c>
      <c r="G13" s="247">
        <v>0</v>
      </c>
      <c r="H13" s="247">
        <v>0</v>
      </c>
      <c r="I13" s="247">
        <v>0</v>
      </c>
    </row>
    <row r="14" spans="1:9" ht="30" customHeight="1">
      <c r="A14" s="379" t="s">
        <v>23</v>
      </c>
      <c r="B14" s="380"/>
      <c r="C14" s="380"/>
      <c r="D14" s="381"/>
      <c r="E14" s="247">
        <v>34496.41</v>
      </c>
      <c r="F14" s="247">
        <v>1670665.93</v>
      </c>
      <c r="G14" s="247">
        <v>397900</v>
      </c>
      <c r="H14" s="247">
        <v>48028.77</v>
      </c>
      <c r="I14" s="247">
        <v>94002.45</v>
      </c>
    </row>
    <row r="15" spans="1:9" ht="30" customHeight="1">
      <c r="A15" s="379" t="s">
        <v>24</v>
      </c>
      <c r="B15" s="380"/>
      <c r="C15" s="380"/>
      <c r="D15" s="381"/>
      <c r="E15" s="247">
        <v>30200</v>
      </c>
      <c r="F15" s="247">
        <v>10000</v>
      </c>
      <c r="G15" s="247">
        <v>0</v>
      </c>
      <c r="H15" s="247">
        <v>62895.3</v>
      </c>
      <c r="I15" s="247">
        <v>0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0</v>
      </c>
      <c r="F17" s="247">
        <v>20000</v>
      </c>
      <c r="G17" s="247">
        <v>55454.09</v>
      </c>
      <c r="H17" s="247">
        <v>127467.32</v>
      </c>
      <c r="I17" s="247">
        <v>26217.11</v>
      </c>
    </row>
    <row r="18" spans="1:9" ht="30" customHeight="1">
      <c r="A18" s="379" t="s">
        <v>25</v>
      </c>
      <c r="B18" s="380"/>
      <c r="C18" s="380"/>
      <c r="D18" s="381"/>
      <c r="E18" s="247">
        <v>0</v>
      </c>
      <c r="F18" s="247">
        <v>0</v>
      </c>
      <c r="G18" s="247">
        <v>0</v>
      </c>
      <c r="H18" s="247">
        <v>0</v>
      </c>
      <c r="I18" s="247">
        <v>0</v>
      </c>
    </row>
    <row r="19" spans="1:9" ht="30" customHeight="1">
      <c r="A19" s="376" t="s">
        <v>26</v>
      </c>
      <c r="B19" s="377"/>
      <c r="C19" s="377"/>
      <c r="D19" s="378"/>
      <c r="E19" s="247">
        <v>65592.5</v>
      </c>
      <c r="F19" s="247">
        <v>65542.5</v>
      </c>
      <c r="G19" s="247">
        <v>45129.97</v>
      </c>
      <c r="H19" s="247">
        <v>67794.5</v>
      </c>
      <c r="I19" s="247">
        <v>55675.5</v>
      </c>
    </row>
    <row r="20" spans="1:9" ht="30" customHeight="1">
      <c r="A20" s="379" t="s">
        <v>27</v>
      </c>
      <c r="B20" s="380"/>
      <c r="C20" s="380"/>
      <c r="D20" s="381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0</v>
      </c>
      <c r="F21" s="247">
        <v>0</v>
      </c>
      <c r="G21" s="247">
        <v>0</v>
      </c>
      <c r="H21" s="247">
        <v>40000</v>
      </c>
      <c r="I21" s="247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LA ROCHE EN ARDENNE</v>
      </c>
      <c r="H1" s="252"/>
      <c r="I1" s="178" t="s">
        <v>297</v>
      </c>
      <c r="J1" s="198">
        <f>Coordonnées!R1</f>
        <v>83031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4" t="s">
        <v>333</v>
      </c>
      <c r="F5" s="395"/>
      <c r="G5" s="395"/>
      <c r="H5" s="395"/>
      <c r="I5" s="395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2416402.38</v>
      </c>
      <c r="F8" s="247">
        <v>3063042.8</v>
      </c>
      <c r="G8" s="247">
        <v>1859043.24</v>
      </c>
      <c r="H8" s="247">
        <v>3204620.98</v>
      </c>
      <c r="I8" s="247">
        <v>3293506.89</v>
      </c>
    </row>
    <row r="9" spans="1:9" ht="30" customHeight="1">
      <c r="A9" s="379" t="s">
        <v>19</v>
      </c>
      <c r="B9" s="380"/>
      <c r="C9" s="380"/>
      <c r="D9" s="381"/>
      <c r="E9" s="247">
        <v>4900</v>
      </c>
      <c r="F9" s="247">
        <v>3020.36</v>
      </c>
      <c r="G9" s="247">
        <v>119409.5</v>
      </c>
      <c r="H9" s="247">
        <v>30505.01</v>
      </c>
      <c r="I9" s="247">
        <v>54990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9" ht="30" customHeight="1">
      <c r="A11" s="379" t="s">
        <v>21</v>
      </c>
      <c r="B11" s="380"/>
      <c r="C11" s="380"/>
      <c r="D11" s="381"/>
      <c r="E11" s="247">
        <v>0.04</v>
      </c>
      <c r="F11" s="247">
        <v>454000.01</v>
      </c>
      <c r="G11" s="247">
        <v>135400.01</v>
      </c>
      <c r="H11" s="247">
        <v>630082</v>
      </c>
      <c r="I11" s="247">
        <v>24092</v>
      </c>
    </row>
    <row r="12" spans="1:9" ht="30" customHeight="1">
      <c r="A12" s="379" t="s">
        <v>29</v>
      </c>
      <c r="B12" s="380"/>
      <c r="C12" s="380"/>
      <c r="D12" s="381"/>
      <c r="E12" s="247">
        <v>0</v>
      </c>
      <c r="F12" s="247">
        <v>16480</v>
      </c>
      <c r="G12" s="247">
        <v>0</v>
      </c>
      <c r="H12" s="247">
        <v>0</v>
      </c>
      <c r="I12" s="247">
        <v>0</v>
      </c>
    </row>
    <row r="13" spans="1:9" ht="30" customHeight="1">
      <c r="A13" s="379" t="s">
        <v>22</v>
      </c>
      <c r="B13" s="380"/>
      <c r="C13" s="380"/>
      <c r="D13" s="381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ht="30" customHeight="1">
      <c r="A14" s="379" t="s">
        <v>23</v>
      </c>
      <c r="B14" s="380"/>
      <c r="C14" s="380"/>
      <c r="D14" s="381"/>
      <c r="E14" s="247">
        <v>0</v>
      </c>
      <c r="F14" s="247">
        <v>2500</v>
      </c>
      <c r="G14" s="247">
        <v>0</v>
      </c>
      <c r="H14" s="247">
        <v>18544.5</v>
      </c>
      <c r="I14" s="247">
        <v>0</v>
      </c>
    </row>
    <row r="15" spans="1:9" ht="30" customHeight="1">
      <c r="A15" s="379" t="s">
        <v>24</v>
      </c>
      <c r="B15" s="380"/>
      <c r="C15" s="380"/>
      <c r="D15" s="381"/>
      <c r="E15" s="247">
        <v>0</v>
      </c>
      <c r="F15" s="247">
        <v>0</v>
      </c>
      <c r="G15" s="247">
        <v>0</v>
      </c>
      <c r="H15" s="247">
        <v>0</v>
      </c>
      <c r="I15" s="247">
        <v>0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9" t="s">
        <v>25</v>
      </c>
      <c r="B18" s="380"/>
      <c r="C18" s="380"/>
      <c r="D18" s="381"/>
      <c r="E18" s="247">
        <v>0</v>
      </c>
      <c r="F18" s="247">
        <v>0</v>
      </c>
      <c r="G18" s="247">
        <v>0</v>
      </c>
      <c r="H18" s="247">
        <v>0</v>
      </c>
      <c r="I18" s="247">
        <v>0</v>
      </c>
    </row>
    <row r="19" spans="1:9" ht="30" customHeight="1">
      <c r="A19" s="376" t="s">
        <v>26</v>
      </c>
      <c r="B19" s="377"/>
      <c r="C19" s="377"/>
      <c r="D19" s="378"/>
      <c r="E19" s="247">
        <v>0</v>
      </c>
      <c r="F19" s="247">
        <v>0</v>
      </c>
      <c r="G19" s="247">
        <v>0</v>
      </c>
      <c r="H19" s="247">
        <v>0</v>
      </c>
      <c r="I19" s="247">
        <v>0</v>
      </c>
    </row>
    <row r="20" spans="1:9" ht="30" customHeight="1">
      <c r="A20" s="379" t="s">
        <v>27</v>
      </c>
      <c r="B20" s="380"/>
      <c r="C20" s="380"/>
      <c r="D20" s="381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Nadine Lambert</cp:lastModifiedBy>
  <cp:lastPrinted>2020-11-17T09:01:37Z</cp:lastPrinted>
  <dcterms:created xsi:type="dcterms:W3CDTF">2006-02-10T09:03:57Z</dcterms:created>
  <dcterms:modified xsi:type="dcterms:W3CDTF">2020-11-17T09:02:34Z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